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5700" yWindow="65521" windowWidth="5760" windowHeight="6465" activeTab="0"/>
  </bookViews>
  <sheets>
    <sheet name="Sheet1" sheetId="1" r:id="rId1"/>
    <sheet name="Sheet2" sheetId="2" r:id="rId2"/>
    <sheet name="Sheet3" sheetId="3" r:id="rId3"/>
  </sheets>
  <definedNames>
    <definedName name="DATA1">'Sheet1'!$J$9:$L$48</definedName>
    <definedName name="DATA2">'Sheet1'!$Z$9:$AB$40</definedName>
    <definedName name="DATA3">'Sheet1'!$J$9:$L$33</definedName>
    <definedName name="DATA4">'Sheet1'!$J$38:$L$48</definedName>
    <definedName name="DATA5">'Sheet1'!$Z$9:$AB$16</definedName>
    <definedName name="DATA6">'Sheet1'!$Z$21:$AB$40</definedName>
    <definedName name="_xlnm.Print_Area" localSheetId="0">'Sheet1'!$A$1:$AD$54</definedName>
  </definedNames>
  <calcPr fullCalcOnLoad="1"/>
</workbook>
</file>

<file path=xl/comments1.xml><?xml version="1.0" encoding="utf-8"?>
<comments xmlns="http://schemas.openxmlformats.org/spreadsheetml/2006/main">
  <authors>
    <author>Computing Services</author>
    <author>Deb Tech Coffey</author>
    <author>David Peak</author>
  </authors>
  <commentList>
    <comment ref="S22" authorId="0">
      <text>
        <r>
          <rPr>
            <b/>
            <sz val="8"/>
            <rFont val="Tahoma"/>
            <family val="2"/>
          </rPr>
          <t>MATH 121 SURVEY OF CALCULUS</t>
        </r>
        <r>
          <rPr>
            <sz val="8"/>
            <rFont val="Tahoma"/>
            <family val="2"/>
          </rPr>
          <t>. 
A survey of calculus including an intuitive approach
to limits, continuity, differentiation, and integration
with an emphasis on applications of the derivative and the integral as well as topics from multivariable calculus. Prerequisite: MATH 102 or appropriate math placement.
        4</t>
        </r>
        <r>
          <rPr>
            <sz val="8"/>
            <rFont val="Tahoma"/>
            <family val="0"/>
          </rPr>
          <t xml:space="preserve">
</t>
        </r>
      </text>
    </comment>
    <comment ref="S26" authorId="0">
      <text>
        <r>
          <rPr>
            <b/>
            <sz val="8"/>
            <rFont val="Tahoma"/>
            <family val="2"/>
          </rPr>
          <t>CIS 251 BUSINESS APPLICATIONS
PROGRAMMING</t>
        </r>
        <r>
          <rPr>
            <sz val="8"/>
            <rFont val="Tahoma"/>
            <family val="2"/>
          </rPr>
          <t>. Emphasis on logical design
and structured programming techniques.
Writing, debugging and testing business
programs. Prerequisites: CIS 130.           3</t>
        </r>
        <r>
          <rPr>
            <sz val="8"/>
            <rFont val="Tahoma"/>
            <family val="0"/>
          </rPr>
          <t xml:space="preserve">
</t>
        </r>
      </text>
    </comment>
    <comment ref="S28" authorId="0">
      <text>
        <r>
          <rPr>
            <b/>
            <sz val="8"/>
            <rFont val="Tahoma"/>
            <family val="2"/>
          </rPr>
          <t>ACCT 210 PRINCIPLES OF ACCOUNTING I</t>
        </r>
        <r>
          <rPr>
            <sz val="8"/>
            <rFont val="Tahoma"/>
            <family val="2"/>
          </rPr>
          <t>. 
A study of fundamental accounting principles
and procedures such as journalizing, posting,
preparation of financial statements, and other
selected topics. Accounting is emphasized as a
service activity designed to provide the information
about economic entities that is necessary for
making sound decisions. Prerequisite: Sophomore
or above standing or consent of instructor.       3</t>
        </r>
        <r>
          <rPr>
            <sz val="8"/>
            <rFont val="Tahoma"/>
            <family val="0"/>
          </rPr>
          <t xml:space="preserve">
</t>
        </r>
      </text>
    </comment>
    <comment ref="S29" authorId="0">
      <text>
        <r>
          <rPr>
            <b/>
            <sz val="8"/>
            <rFont val="Tahoma"/>
            <family val="2"/>
          </rPr>
          <t>ACCT 211 PRINCIPLES OF ACCOUNTING II</t>
        </r>
        <r>
          <rPr>
            <sz val="8"/>
            <rFont val="Tahoma"/>
            <family val="2"/>
          </rPr>
          <t>. 
A continuation of ACCT 210 with emphasis on
partnership and corporate structures, management
decision-making, cost control, and other selected
topics. Prerequisite: ACCT 210.                     3</t>
        </r>
        <r>
          <rPr>
            <sz val="8"/>
            <rFont val="Tahoma"/>
            <family val="0"/>
          </rPr>
          <t xml:space="preserve">
</t>
        </r>
      </text>
    </comment>
    <comment ref="S30" authorId="0">
      <text>
        <r>
          <rPr>
            <b/>
            <sz val="8"/>
            <rFont val="Tahoma"/>
            <family val="2"/>
          </rPr>
          <t>ECON 202 PRINCIPLES OF MACROECONOMICS</t>
        </r>
        <r>
          <rPr>
            <sz val="8"/>
            <rFont val="Tahoma"/>
            <family val="2"/>
          </rPr>
          <t xml:space="preserve">.
Principles of macroeconomics considers the economy as a whole, how its sectors interact, and how monetary and fiscal policy can influence output, inflation, interest rates, unemployment, poverty, debt, and other factors. Prerequisite: MATH 102.                                  3
</t>
        </r>
        <r>
          <rPr>
            <sz val="8"/>
            <rFont val="Tahoma"/>
            <family val="0"/>
          </rPr>
          <t xml:space="preserve">
</t>
        </r>
      </text>
    </comment>
    <comment ref="S32" authorId="0">
      <text>
        <r>
          <rPr>
            <b/>
            <sz val="8"/>
            <rFont val="Tahoma"/>
            <family val="2"/>
          </rPr>
          <t>BADM 310 BUSINESS FINANCE</t>
        </r>
        <r>
          <rPr>
            <sz val="8"/>
            <rFont val="Tahoma"/>
            <family val="2"/>
          </rPr>
          <t>. 
Business finance is an overview of financial theory
including the time value of money, capital
budgeting, capital structure theory, dividend
policies, asset pricing, risk and return, the efficient
markets hypothesis, bond and stock valuation,
business performance evaluation and other
financial topics. Prerequisite: ACCT 211.        3</t>
        </r>
      </text>
    </comment>
    <comment ref="S33" authorId="0">
      <text>
        <r>
          <rPr>
            <b/>
            <sz val="8"/>
            <rFont val="Tahoma"/>
            <family val="2"/>
          </rPr>
          <t>BADM 321 BUSINESS STATISTICS II</t>
        </r>
        <r>
          <rPr>
            <sz val="8"/>
            <rFont val="Tahoma"/>
            <family val="2"/>
          </rPr>
          <t>. 
This course focuses on statistical inference and
forecasting. Topics, with business applications,
include hypothesis testing, analysis of variance,
correlation, simple linear and multiples regression and time series analysis. Utilization of statistical software is emphasized. Prerequisite: BADM 220 or MATH 281.                                             3</t>
        </r>
      </text>
    </comment>
    <comment ref="S38" authorId="0">
      <text>
        <r>
          <rPr>
            <b/>
            <sz val="8"/>
            <rFont val="Tahoma"/>
            <family val="2"/>
          </rPr>
          <t>BADM 405 INTERNATIONAL TRADE AND
FINANCE</t>
        </r>
        <r>
          <rPr>
            <sz val="8"/>
            <rFont val="Tahoma"/>
            <family val="2"/>
          </rPr>
          <t>. A study of current theory, policy, and
practice in international trade and finance.
Prerequisites: BADM 310, BADM 370, and
ECON 202.                                        3</t>
        </r>
      </text>
    </comment>
    <comment ref="S39" authorId="0">
      <text>
        <r>
          <rPr>
            <b/>
            <sz val="8"/>
            <rFont val="Tahoma"/>
            <family val="2"/>
          </rPr>
          <t>BADM 425 PRODUCTION AND OPERATIONS
MANAGEMENT</t>
        </r>
        <r>
          <rPr>
            <sz val="8"/>
            <rFont val="Tahoma"/>
            <family val="2"/>
          </rPr>
          <t>. This course studies
the basic tools of operations management with
emphasis on decision-making models in
production and planning. Such topics as decision
theory, production planning and control, inventory
control, materials requirement planning, project
management, and quality control are covered.
Prerequisite: BADM 220 or MATH 281.         3</t>
        </r>
      </text>
    </comment>
    <comment ref="S40" authorId="0">
      <text>
        <r>
          <rPr>
            <b/>
            <sz val="8"/>
            <rFont val="Tahoma"/>
            <family val="2"/>
          </rPr>
          <t>BADM 482 BUSINESS POLICY AND
STRATEGY</t>
        </r>
        <r>
          <rPr>
            <sz val="8"/>
            <rFont val="Tahoma"/>
            <family val="2"/>
          </rPr>
          <t>. This course is designed to develop
an understanding of strategy formulation,
implementation, and evaluation. It involves
integrating all functional area of business,
analyzing the environment in which the firm
operates, and choosing strategies that enable the
firm to meet its objectives. Prerequisites: BADM
310, BADM 350, BADM 360, BADM 370, senior
standing.                                                3</t>
        </r>
        <r>
          <rPr>
            <sz val="8"/>
            <rFont val="Tahoma"/>
            <family val="0"/>
          </rPr>
          <t xml:space="preserve">
</t>
        </r>
      </text>
    </comment>
    <comment ref="F17" authorId="1">
      <text>
        <r>
          <rPr>
            <b/>
            <sz val="8"/>
            <rFont val="Tahoma"/>
            <family val="0"/>
          </rPr>
          <t xml:space="preserve">CHOOSE ONE:
</t>
        </r>
        <r>
          <rPr>
            <sz val="8"/>
            <rFont val="Tahoma"/>
            <family val="2"/>
          </rPr>
          <t xml:space="preserve">(* satisfies IGR global/cultural
     issues requirement)
(** satisfies IGR written
     communication requirement
</t>
        </r>
        <r>
          <rPr>
            <b/>
            <sz val="8"/>
            <rFont val="Tahoma"/>
            <family val="0"/>
          </rPr>
          <t xml:space="preserve">
</t>
        </r>
        <r>
          <rPr>
            <sz val="8"/>
            <rFont val="Tahoma"/>
            <family val="2"/>
          </rPr>
          <t xml:space="preserve">GEOG 101 *
HIST 151 **
HIST 152 **
HIST 256 */**
POLS 100
POLS 210
PSYC 101
SOC 100 **
SOC 150 **
SOC 285 */**
</t>
        </r>
        <r>
          <rPr>
            <sz val="8"/>
            <rFont val="Tahoma"/>
            <family val="0"/>
          </rPr>
          <t xml:space="preserve">
</t>
        </r>
      </text>
    </comment>
    <comment ref="F24" authorId="1">
      <text>
        <r>
          <rPr>
            <b/>
            <sz val="8"/>
            <rFont val="Tahoma"/>
            <family val="0"/>
          </rPr>
          <t xml:space="preserve">SELECT FROM:
</t>
        </r>
        <r>
          <rPr>
            <sz val="8"/>
            <rFont val="Tahoma"/>
            <family val="2"/>
          </rPr>
          <t>BIOL 101
BIOL 103
BIOL 151
BIOL 165
BIOL 201
CHEM 112
CHEM 114
PHYS 111
PHYS 113
PHYS 211
PHYS 213</t>
        </r>
        <r>
          <rPr>
            <sz val="8"/>
            <rFont val="Tahoma"/>
            <family val="0"/>
          </rPr>
          <t xml:space="preserve">
</t>
        </r>
      </text>
    </comment>
    <comment ref="F12" authorId="0">
      <text>
        <r>
          <rPr>
            <b/>
            <sz val="8"/>
            <rFont val="Tahoma"/>
            <family val="2"/>
          </rPr>
          <t>ENGL/HON 201 COMPOSITION II</t>
        </r>
        <r>
          <rPr>
            <sz val="8"/>
            <rFont val="Tahoma"/>
            <family val="2"/>
          </rPr>
          <t xml:space="preserve">. 
Study of and practice in writing persuasive prose, with the aim to improve writing skills in all
disciplines. A library research component will be
included. Prerequisite: ENGL 101 or consent of
instructor and a minimum of 28 credit hours
completed. Honors Section Prerequisite: ACT
score of 24 or above or 3.2 cumulative GPA. 3
</t>
        </r>
      </text>
    </comment>
    <comment ref="T10" authorId="2">
      <text>
        <r>
          <rPr>
            <b/>
            <sz val="8"/>
            <rFont val="Tahoma"/>
            <family val="2"/>
          </rPr>
          <t>ACCT 310 INTERMEDIATE ACCOUNTING</t>
        </r>
        <r>
          <rPr>
            <sz val="8"/>
            <rFont val="Tahoma"/>
            <family val="2"/>
          </rPr>
          <t xml:space="preserve">
I. Involves the intensive study of financial accounting standards, both in theory and practice, as they relate to the preparation and analysis of financial statements. Accounting problems and their impact on the financial statements are
addressed in regard to current assets, fixed assets, intangible assets, liabilities, and other selected topics. Prerequisite: ACCT 211.                                                                                                                              3
</t>
        </r>
        <r>
          <rPr>
            <b/>
            <sz val="8"/>
            <rFont val="Tahoma"/>
            <family val="2"/>
          </rPr>
          <t>ACCT 305 ANALYSIS OF FINANCIAL STATEMENTS</t>
        </r>
        <r>
          <rPr>
            <sz val="8"/>
            <rFont val="Tahoma"/>
            <family val="2"/>
          </rPr>
          <t xml:space="preserve">. 
The skeptical analysis of corporate financial statements including ratio, vertical, and horizontal analyses, interpretation of
disclosure statements, consideration of the impact of inflation and taxes and accounting assumptions, market impact of accounting choices, earning quality and earning management, mergers and acquisitions, accounting-based trading trategies, restatement and forecasting of financial statements, and accounting and auditing ethics and standards. Prerequisite: ACCT 211.                                                                                                            3
</t>
        </r>
        <r>
          <rPr>
            <b/>
            <sz val="8"/>
            <rFont val="Tahoma"/>
            <family val="2"/>
          </rPr>
          <t>BADM 435 MANAGEMENT OF TECHNOLOGY AND INNOVATION</t>
        </r>
        <r>
          <rPr>
            <sz val="8"/>
            <rFont val="Tahoma"/>
            <family val="2"/>
          </rPr>
          <t xml:space="preserve">.  
The understanding and management of the technological and innovative processes in business, industry and government. Prerequisite:  BADM 360.                                                                                        3
</t>
        </r>
        <r>
          <rPr>
            <b/>
            <sz val="8"/>
            <rFont val="Tahoma"/>
            <family val="2"/>
          </rPr>
          <t>CIS 330 COBOL I.</t>
        </r>
        <r>
          <rPr>
            <sz val="8"/>
            <rFont val="Tahoma"/>
            <family val="2"/>
          </rPr>
          <t xml:space="preserve">  
Introduction to structured COBOL programming: input, output, and reformatting; arithmetic program design; report writing; intrinsic functions; conditional branching; condition-names; iteration; control breaks; program maintenance; validity checking; and interactive programming. Prerequisites: CIS 251 or CSC 250 or CSC 150.              3
</t>
        </r>
        <r>
          <rPr>
            <b/>
            <sz val="8"/>
            <rFont val="Tahoma"/>
            <family val="2"/>
          </rPr>
          <t>BADM 475 CONSUMER BEHAVIOR</t>
        </r>
        <r>
          <rPr>
            <sz val="8"/>
            <rFont val="Tahoma"/>
            <family val="2"/>
          </rPr>
          <t xml:space="preserve">. 
This course is a study of the various factors that influence consumers in their decisions relative to buying, using and disposing of goods, services and ideas. The course examines concepts and theories from the behavioral sciences and analyzed their application in developing marketing strategies. Prerequisites: BADM 370.                        3
</t>
        </r>
        <r>
          <rPr>
            <sz val="8"/>
            <rFont val="Tahoma"/>
            <family val="0"/>
          </rPr>
          <t xml:space="preserve">
     </t>
        </r>
      </text>
    </comment>
    <comment ref="T11" authorId="2">
      <text>
        <r>
          <rPr>
            <b/>
            <sz val="8"/>
            <rFont val="Tahoma"/>
            <family val="2"/>
          </rPr>
          <t>ACCT 311 INTERMEDIATE ACCOUNTING II</t>
        </r>
        <r>
          <rPr>
            <sz val="8"/>
            <rFont val="Tahoma"/>
            <family val="0"/>
          </rPr>
          <t xml:space="preserve">. 
Provides an intensive study of accounting standards, both in theory and practice, as they
relate to the preparation and analysis of financial statements. Accounting problems and their impact
on the financial statements are addressed in regard to liabilities, investments, stockholders’ equity,
leases, pensions, tax allocation and other selected topics. Prerequisite: ACCT 310 or consent of
instructor.                                                                                                    3
</t>
        </r>
        <r>
          <rPr>
            <b/>
            <sz val="8"/>
            <rFont val="Tahoma"/>
            <family val="2"/>
          </rPr>
          <t>BADM 331 FINANCIAL TECHNOLOGY</t>
        </r>
        <r>
          <rPr>
            <sz val="8"/>
            <rFont val="Tahoma"/>
            <family val="0"/>
          </rPr>
          <t xml:space="preserve">.
This course studies the retrieval and analysis of publicly available financial data, develops
advanced expertise in the use of spreadsheet financial analysis, forecasting, and model
building. Prerequisites: BADM 310, BADM 321, and CSC 206 Adv App: Excel.          3
</t>
        </r>
        <r>
          <rPr>
            <b/>
            <sz val="8"/>
            <rFont val="Tahoma"/>
            <family val="2"/>
          </rPr>
          <t>BADM 436 ENTREPRENEURSHIP</t>
        </r>
        <r>
          <rPr>
            <sz val="8"/>
            <rFont val="Tahoma"/>
            <family val="0"/>
          </rPr>
          <t xml:space="preserve">. 
A study of idea generation and screening and the new business start-up process. Emphasis on 
resource management and business planning. Case studies and an entrepreneurial project are 
required activities. Prerequisites: ACCT 211, BADM 310, BADM 370.                      3
</t>
        </r>
        <r>
          <rPr>
            <b/>
            <sz val="8"/>
            <rFont val="Tahoma"/>
            <family val="2"/>
          </rPr>
          <t>CIS 331 COBOL II</t>
        </r>
        <r>
          <rPr>
            <sz val="8"/>
            <rFont val="Tahoma"/>
            <family val="0"/>
          </rPr>
          <t xml:space="preserve">. 
Advanced structured COBOL programming with arrays; table look-ups; subprograms; sequential file 
processing; sorting and merging; indexed file processing; text manipulations; debugging; and on-line 
applications. Prerequisite: CIS 330.                                                                    3
</t>
        </r>
        <r>
          <rPr>
            <b/>
            <sz val="8"/>
            <rFont val="Tahoma"/>
            <family val="2"/>
          </rPr>
          <t>BADM 481 PROMOTIONAL MANAGEMENT</t>
        </r>
        <r>
          <rPr>
            <sz val="8"/>
            <rFont val="Tahoma"/>
            <family val="0"/>
          </rPr>
          <t>.
This course is a concentrated study of marketing issues related to promotions and the
creative aspects of the advertising/communication process. Topics covered include communication
as an integral part of marketing, fundamental of communication, the marketing environment, and 
management of a promotional strategy. Planning, implementation, evaluation and control are 
discussed. Prerequisites: BADM 370.                                                                   3</t>
        </r>
      </text>
    </comment>
    <comment ref="T12" authorId="2">
      <text>
        <r>
          <rPr>
            <b/>
            <sz val="8"/>
            <rFont val="Tahoma"/>
            <family val="2"/>
          </rPr>
          <t>ACCT 320 COST ACCOUNTING</t>
        </r>
        <r>
          <rPr>
            <sz val="8"/>
            <rFont val="Tahoma"/>
            <family val="0"/>
          </rPr>
          <t xml:space="preserve">. 
The study of principles and techniques for accumulating, reporting, and analyzing cost information for decision-making and external reporting. The use of cost accounting systems for planning and controlling cost responsibility centers is emphasized.  Consideration is given to the appropriate use of various cost accounting methods such as activity-based costing, target costing, and just-intime management techniques in service and manufacturing industries. Prerequisite: ACCT 211.   3              
</t>
        </r>
        <r>
          <rPr>
            <b/>
            <sz val="8"/>
            <rFont val="Tahoma"/>
            <family val="2"/>
          </rPr>
          <t>BADM 411 INVESTMENTS</t>
        </r>
        <r>
          <rPr>
            <sz val="8"/>
            <rFont val="Tahoma"/>
            <family val="0"/>
          </rPr>
          <t xml:space="preserve">. 
This course is a thorough study of the equity market including fundamental valuation techniques, asset allocation, the efficient markets hypothesis and its implications, portfolio theory, risk and return, the primary and secondary market mechanisms, security market indicators, and international investing. An overview of the bond market including bond
valuation, duration and bond portfolio management, and an introduction to options, futures, and forward contracts are provided. The vital roles of computer technology and electronic trading are also explored. Prerequisite: BADM 310.     3
</t>
        </r>
        <r>
          <rPr>
            <b/>
            <sz val="8"/>
            <rFont val="Tahoma"/>
            <family val="2"/>
          </rPr>
          <t>BADM 460 HUMAN RESOURCES MANAGEMENT</t>
        </r>
        <r>
          <rPr>
            <sz val="8"/>
            <rFont val="Tahoma"/>
            <family val="0"/>
          </rPr>
          <t xml:space="preserve">.
This course provides a survey of managerial practices with respect to the management of the human resource function and an introduction to the topic of human resource, management as an occupational choice. Major areas of inquiry include recruitment and selection, training and development, compensation and benefits administration and work force integration and maintenance. Prerequisite: BADM 360           3
</t>
        </r>
        <r>
          <rPr>
            <b/>
            <sz val="8"/>
            <rFont val="Tahoma"/>
            <family val="2"/>
          </rPr>
          <t>CIS 484 DATABASE MANAGEMENT SYSTEMS</t>
        </r>
        <r>
          <rPr>
            <sz val="8"/>
            <rFont val="Tahoma"/>
            <family val="0"/>
          </rPr>
          <t xml:space="preserve">.
The study of formalized databasedesign. This course will focus on relational model design and the use of SQL. Students will use a modern relational database to implement designs and learn the basics of data management.  Prerequisite: CSC 206 Access; CIS 332.         3
</t>
        </r>
        <r>
          <rPr>
            <b/>
            <sz val="8"/>
            <rFont val="Tahoma"/>
            <family val="2"/>
          </rPr>
          <t>BADM 474 PERSONAL SELLING</t>
        </r>
        <r>
          <rPr>
            <sz val="8"/>
            <rFont val="Tahoma"/>
            <family val="0"/>
          </rPr>
          <t xml:space="preserve">. This course is a study of the skills needed to develop and manage long-term relationships with customers and suppliers. Emphasis is placed on  relationship selling, presentation, prospecting, handling objectives and closing techniques with consideration given to differences in the global marketplace. Prerequisite: BADM 370.            3
</t>
        </r>
      </text>
    </comment>
    <comment ref="T13" authorId="2">
      <text>
        <r>
          <rPr>
            <b/>
            <sz val="8"/>
            <rFont val="Tahoma"/>
            <family val="2"/>
          </rPr>
          <t>ACCT 360 ACCOUNTING SYSTEMS</t>
        </r>
        <r>
          <rPr>
            <sz val="8"/>
            <rFont val="Tahoma"/>
            <family val="0"/>
          </rPr>
          <t xml:space="preserve">.                                 
Provides an understanding of the patterns of flow of accounting information in business, principles of internal control, and the use of computers in current and future accounting systems. Topics include concepts of accounting information
systems, flowcharting and analysis of manual and computerized transaction cycles, decision support systems, electronic commerce, management reporting systems, control and audit of complex computerized information systems, and the                          
development of accounting information systems. Prerequisite: ACCT 211.       3                   
</t>
        </r>
        <r>
          <rPr>
            <b/>
            <sz val="8"/>
            <rFont val="Tahoma"/>
            <family val="2"/>
          </rPr>
          <t>BADM 415 FINANCIAL INSTITUTIONS</t>
        </r>
        <r>
          <rPr>
            <sz val="8"/>
            <rFont val="Tahoma"/>
            <family val="0"/>
          </rPr>
          <t xml:space="preserve">.
This course is an analytical and descriptive survey of financial institutions from a global perspective. Financial institution risk management and the changing financial and regulatory environment are emphasized. Prerequisite: BADM 310.       3 
</t>
        </r>
        <r>
          <rPr>
            <b/>
            <sz val="8"/>
            <rFont val="Tahoma"/>
            <family val="2"/>
          </rPr>
          <t>BADM 464 ORGANIZATIONAL BEHAVIOR.</t>
        </r>
        <r>
          <rPr>
            <sz val="8"/>
            <rFont val="Tahoma"/>
            <family val="0"/>
          </rPr>
          <t xml:space="preserve">
This course involves a study of individual and groups. Traditional organizational theory and concepts
are presented and study is given to motivation, group dynamics, and methods of coordination,
change, and adaptation within an organization. Prerequisite: BADM 360.                               3
</t>
        </r>
        <r>
          <rPr>
            <b/>
            <sz val="8"/>
            <rFont val="Tahoma"/>
            <family val="2"/>
          </rPr>
          <t>BADM 476 MARKETING RESEARCH</t>
        </r>
        <r>
          <rPr>
            <sz val="8"/>
            <rFont val="Tahoma"/>
            <family val="0"/>
          </rPr>
          <t xml:space="preserve">.
This course provides an in-depth study of the primary methodologies of marketing research. Emphasis is  placed on collecting, analyzing, interpreting and presenting information for the purpose of reducing uncertainty surrounding marketing and management decisions. Prerequisite: CSC 206 (SAS), BADM 370 and BADM 220 or MATH 281.     3
</t>
        </r>
      </text>
    </comment>
    <comment ref="T14" authorId="2">
      <text>
        <r>
          <rPr>
            <b/>
            <sz val="8"/>
            <rFont val="Tahoma"/>
            <family val="2"/>
          </rPr>
          <t>ACCT 430 INCOME TAX ACCOUNTING.</t>
        </r>
        <r>
          <rPr>
            <sz val="8"/>
            <rFont val="Tahoma"/>
            <family val="0"/>
          </rPr>
          <t xml:space="preserve">
Involves the study of federal income tax law as it
affects individuals, as well as other selected topics.
Prerequisite: ACCT 211.                          3 
</t>
        </r>
        <r>
          <rPr>
            <b/>
            <sz val="8"/>
            <rFont val="Tahoma"/>
            <family val="2"/>
          </rPr>
          <t>BADM 416 COMMERCIAL BANK MANAGEMENT</t>
        </r>
        <r>
          <rPr>
            <sz val="8"/>
            <rFont val="Tahoma"/>
            <family val="0"/>
          </rPr>
          <t xml:space="preserve">. This course is an in-depth study of banking institutions, with special emphasis on commercial banks and their connection to the Federal Reserve System and other financial institutions. A risk management
perspective is adopted, and the fast changing global regulatory and financial environments are discussed. Prerequisite: BADM 310.                            3
</t>
        </r>
        <r>
          <rPr>
            <b/>
            <sz val="8"/>
            <rFont val="Tahoma"/>
            <family val="2"/>
          </rPr>
          <t>BADM 468 INTERNATIONAL MANAGEMENT.</t>
        </r>
        <r>
          <rPr>
            <sz val="8"/>
            <rFont val="Tahoma"/>
            <family val="0"/>
          </rPr>
          <t xml:space="preserve">
A study of the management required in
an internationally-oriented firm with emphasis on
policy formulating and planning. Also emphasized
are relationships between business, cultural and
political factors. Prerequisites: BADM 360           3 </t>
        </r>
      </text>
    </comment>
    <comment ref="T15" authorId="2">
      <text>
        <r>
          <rPr>
            <b/>
            <sz val="8"/>
            <rFont val="Tahoma"/>
            <family val="2"/>
          </rPr>
          <t>ACCT 431 ADVANCED INCOME TAX ACCOUNTING</t>
        </r>
        <r>
          <rPr>
            <sz val="8"/>
            <rFont val="Tahoma"/>
            <family val="0"/>
          </rPr>
          <t xml:space="preserve">. 
A study of federal income tax law as it applies to partnerships, S corporations, C corporations, as well as other selected topics. Prerequisite: ACCT 430.   3
</t>
        </r>
        <r>
          <rPr>
            <b/>
            <sz val="8"/>
            <rFont val="Tahoma"/>
            <family val="2"/>
          </rPr>
          <t>BADM 418 FINANCIAL FUTURES AND OPTIONS</t>
        </r>
        <r>
          <rPr>
            <sz val="8"/>
            <rFont val="Tahoma"/>
            <family val="0"/>
          </rPr>
          <t xml:space="preserve">. 
This course is a study of futures, options and related derivative security markets. Theoretical analysis and practical issues and concerns are examined. Prerequisite: BADM 411.                                                    3
</t>
        </r>
        <r>
          <rPr>
            <b/>
            <sz val="8"/>
            <rFont val="Tahoma"/>
            <family val="2"/>
          </rPr>
          <t xml:space="preserve">CIS 384 DECISION SUPPORT SYSTEMS. 
</t>
        </r>
        <r>
          <rPr>
            <sz val="8"/>
            <rFont val="Tahoma"/>
            <family val="2"/>
          </rPr>
          <t>A study of the decision process, including the gathering, analysis and application of data. Decision Support Systems (DSS) represents a  point of view on the role of the computer in the decision-making process. Decision support implies their decision making, support rather than replace managerial judgment, and improve the effectiveness of decision making rather than just its efficiency. The course covers the tools, techniques, and theory of DSS and how they can be used to improve the quality of management decisions.                         3</t>
        </r>
      </text>
    </comment>
    <comment ref="T16" authorId="2">
      <text>
        <r>
          <rPr>
            <b/>
            <sz val="8"/>
            <rFont val="Tahoma"/>
            <family val="2"/>
          </rPr>
          <t>ACCT 450 AUDITING</t>
        </r>
        <r>
          <rPr>
            <sz val="8"/>
            <rFont val="Tahoma"/>
            <family val="0"/>
          </rPr>
          <t xml:space="preserve">. 
Studies both theory and practice. Topics include audit planning, internal control, audit procedures, audit reports and opinions, materiality, audit risk, evidential matter,
as required by Generally Accepted Auditing Standards (GAAS), professional ethics, legal responsibilities, and other selected topics. Prerequisites: ACCT 311.           3
</t>
        </r>
        <r>
          <rPr>
            <b/>
            <sz val="8"/>
            <rFont val="Tahoma"/>
            <family val="2"/>
          </rPr>
          <t>BADM 419 INVESTMENT REAL ESTATE</t>
        </r>
        <r>
          <rPr>
            <sz val="8"/>
            <rFont val="Tahoma"/>
            <family val="0"/>
          </rPr>
          <t xml:space="preserve">.
This course us a study if direct and indirect investing in residential and commercial real estate including cash flow analysis and valuation, contracts, financing alternatives,
mortgages and the mortgage markets, real estate development, mortgage-backed securities, and real estate investment trusts. Prerequisite: BADM 310.         3
</t>
        </r>
      </text>
    </comment>
    <comment ref="F16" authorId="0">
      <text>
        <r>
          <rPr>
            <b/>
            <sz val="8"/>
            <rFont val="Tahoma"/>
            <family val="2"/>
          </rPr>
          <t>ECON 201 PRINCIPLES OF MICROECONOMICS</t>
        </r>
        <r>
          <rPr>
            <sz val="8"/>
            <rFont val="Tahoma"/>
            <family val="2"/>
          </rPr>
          <t>. Principles of microeconomics studies basic economic
concepts as they relate to consumer, worker,
and business decisions. Emphasis is given to
satisfaction maximizing behavior by individuals
and profit maximizations by firms. Market
structures are thoroughly analyzed regarding
their effect on price, output, and competitiveness.
Prerequisite: MATH 102.                         3</t>
        </r>
        <r>
          <rPr>
            <sz val="8"/>
            <rFont val="Tahoma"/>
            <family val="0"/>
          </rPr>
          <t xml:space="preserve">
</t>
        </r>
      </text>
    </comment>
    <comment ref="F22" authorId="2">
      <text>
        <r>
          <rPr>
            <b/>
            <sz val="8"/>
            <rFont val="Tahoma"/>
            <family val="2"/>
          </rPr>
          <t>MATH 102 COLLEGE ALGEBRA</t>
        </r>
        <r>
          <rPr>
            <sz val="8"/>
            <rFont val="Tahoma"/>
            <family val="0"/>
          </rPr>
          <t xml:space="preserve">. 
Equations and inequalities; polynomial functions and graphs; exponents, radicals, binomial theorem, zeros of
polynomials; systems of equations; exponential,
logarithmic, and inverse functions, applications
and graphs. Other topics selected from sequences,
series, and complex numbers. Prerequisite: MATH
101 or appropriate math placement.              3
</t>
        </r>
      </text>
    </comment>
    <comment ref="F11" authorId="0">
      <text>
        <r>
          <rPr>
            <b/>
            <sz val="8"/>
            <rFont val="Tahoma"/>
            <family val="2"/>
          </rPr>
          <t>ENGL/HON 101 COMPOSITION I</t>
        </r>
        <r>
          <rPr>
            <sz val="8"/>
            <rFont val="Tahoma"/>
            <family val="2"/>
          </rPr>
          <t>.
Practice in the skills, research, and documentation
needed for effective academic writing.
Analysis of a variety of academic and nonacademic
texts, rhetorical structures, critical
thinking, and audience will be included. A library
research component will be included. Honors
Section Prerequisite: ACT score of 24 or above
or 3.2 cumulative GPA.                              3</t>
        </r>
      </text>
    </comment>
    <comment ref="F14" authorId="0">
      <text>
        <r>
          <rPr>
            <b/>
            <sz val="8"/>
            <rFont val="Tahoma"/>
            <family val="2"/>
          </rPr>
          <t>SPCM 101 FUNDAMENTALS OF SPEECH</t>
        </r>
        <r>
          <rPr>
            <sz val="8"/>
            <rFont val="Tahoma"/>
            <family val="2"/>
          </rPr>
          <t xml:space="preserve">.
Introduces the study of speech fundamentals
and critical thinking through frequent public
speaking practice, including setting, purpose,
audience, and subject.                          3
</t>
        </r>
        <r>
          <rPr>
            <b/>
            <sz val="8"/>
            <rFont val="Tahoma"/>
            <family val="2"/>
          </rPr>
          <t>SPCM 215 PUBLIC SPEAKING</t>
        </r>
        <r>
          <rPr>
            <sz val="8"/>
            <rFont val="Tahoma"/>
            <family val="2"/>
          </rPr>
          <t xml:space="preserve">. 
Sharpens students skills in platform speaking events, covering the preparation for and delivery of competitive speaking formats including oral
interpretation, persuasive, expository,
impromptu, extemporaneous, and after dinner
speaking.                                             3
</t>
        </r>
        <r>
          <rPr>
            <b/>
            <sz val="8"/>
            <rFont val="Tahoma"/>
            <family val="2"/>
          </rPr>
          <t xml:space="preserve">
SPCM 222 ARGUMENTATION AND DEBATE</t>
        </r>
        <r>
          <rPr>
            <sz val="8"/>
            <rFont val="Tahoma"/>
            <family val="2"/>
          </rPr>
          <t>. Explores argument as a communication
activity, constructing sound arguments in a
variety of venues and analyzing the contribution
of argument to public dialogue on
contemporary issues.                             3</t>
        </r>
        <r>
          <rPr>
            <sz val="8"/>
            <rFont val="Tahoma"/>
            <family val="0"/>
          </rPr>
          <t xml:space="preserve">
</t>
        </r>
      </text>
    </comment>
    <comment ref="F32" authorId="0">
      <text>
        <r>
          <rPr>
            <b/>
            <sz val="8"/>
            <rFont val="Tahoma"/>
            <family val="2"/>
          </rPr>
          <t>WEL 100 WELLNESS FOR LIFE</t>
        </r>
        <r>
          <rPr>
            <sz val="8"/>
            <rFont val="Tahoma"/>
            <family val="2"/>
          </rPr>
          <t>. 
This course introduces the importance and holistic
nature of the six dimensions of personal wellness and fitness. The course will provide the necessary knowledge and skills to make informed decision which will lead to the development of a healthy lifestyle. Various issues related to the dimensions of wellness will be discussed. Students will have the opportunity to assess their current health status and identify potential risk factors.       1</t>
        </r>
        <r>
          <rPr>
            <sz val="8"/>
            <rFont val="Tahoma"/>
            <family val="0"/>
          </rPr>
          <t xml:space="preserve">
</t>
        </r>
      </text>
    </comment>
    <comment ref="G9" authorId="2">
      <text>
        <r>
          <rPr>
            <b/>
            <sz val="8"/>
            <rFont val="Tahoma"/>
            <family val="0"/>
          </rPr>
          <t xml:space="preserve">General Education Proficiency Exam:
</t>
        </r>
        <r>
          <rPr>
            <sz val="8"/>
            <rFont val="Tahoma"/>
            <family val="2"/>
          </rPr>
          <t xml:space="preserve">
Students who have passed 48 credit hours at or
above the 100 level must sit for the exam.  At least
one course (3 credit hours) from the following Gen Ed areas must have been completed to sit for the exam:
      </t>
        </r>
        <r>
          <rPr>
            <b/>
            <sz val="8"/>
            <rFont val="Tahoma"/>
            <family val="2"/>
          </rPr>
          <t xml:space="preserve">    Written Communications
          MATH 102 or above
          Oral Communication
          Natural Sciences
          Social Sciences
          Arts and Humanities</t>
        </r>
        <r>
          <rPr>
            <sz val="8"/>
            <rFont val="Tahoma"/>
            <family val="2"/>
          </rPr>
          <t xml:space="preserve">
</t>
        </r>
        <r>
          <rPr>
            <b/>
            <sz val="8"/>
            <rFont val="Tahoma"/>
            <family val="2"/>
          </rPr>
          <t>Also:</t>
        </r>
        <r>
          <rPr>
            <sz val="8"/>
            <rFont val="Tahoma"/>
            <family val="2"/>
          </rPr>
          <t xml:space="preserve">
Students must complete 30 hours of system-wide
      Gen Ed (SGE) in thier first 64 credit hours.
Students placed in Pre-Gen Ed courses (0##) must
      complete the courses within the first 30 credit
      hours attemped.
</t>
        </r>
      </text>
    </comment>
    <comment ref="F33" authorId="0">
      <text>
        <r>
          <rPr>
            <b/>
            <sz val="8"/>
            <rFont val="Tahoma"/>
            <family val="2"/>
          </rPr>
          <t>WEL 100L WELLNESS LAB</t>
        </r>
        <r>
          <rPr>
            <sz val="8"/>
            <rFont val="Tahoma"/>
            <family val="2"/>
          </rPr>
          <t>. 
This laboratory experience applies wellness concepts taught in WEL 100 lecture. Students will gain a level of understanding about one’s personal fitness level as well as learn a variety of skills to enhance personal wellness.          1</t>
        </r>
        <r>
          <rPr>
            <sz val="8"/>
            <rFont val="Tahoma"/>
            <family val="0"/>
          </rPr>
          <t xml:space="preserve">
</t>
        </r>
      </text>
    </comment>
    <comment ref="S31" authorId="0">
      <text>
        <r>
          <rPr>
            <b/>
            <sz val="8"/>
            <rFont val="Tahoma"/>
            <family val="2"/>
          </rPr>
          <t>BADM 220 BUSINESS STATISTICS.</t>
        </r>
        <r>
          <rPr>
            <sz val="8"/>
            <rFont val="Tahoma"/>
            <family val="2"/>
          </rPr>
          <t xml:space="preserve"> 
This course introduces students to basic statistical
methods. Topics, with computer applications,
include: descriptive statistics, probability,
distributions, sampling, estimation and index
numbers with emphasis on applications in business
and economics. Prerequisite: MATH 102.          3</t>
        </r>
      </text>
    </comment>
    <comment ref="S35" authorId="0">
      <text>
        <r>
          <rPr>
            <b/>
            <sz val="8"/>
            <rFont val="Tahoma"/>
            <family val="2"/>
          </rPr>
          <t>BADM 350 LEGAL ENVIRONMENT OF
BUSINESS</t>
        </r>
        <r>
          <rPr>
            <sz val="8"/>
            <rFont val="Tahoma"/>
            <family val="2"/>
          </rPr>
          <t>. This is a study of legal topics as they
apply to the business environment. Topics include
an introduction to the law, the U.S. Court System,
legal process, government regulation, and criminal,
tort, and contract issues.                             3</t>
        </r>
        <r>
          <rPr>
            <sz val="8"/>
            <rFont val="Tahoma"/>
            <family val="0"/>
          </rPr>
          <t xml:space="preserve">
</t>
        </r>
      </text>
    </comment>
    <comment ref="S36" authorId="0">
      <text>
        <r>
          <rPr>
            <b/>
            <sz val="8"/>
            <rFont val="Tahoma"/>
            <family val="2"/>
          </rPr>
          <t>BADM 360 ORGANIZATION AND MANAGEMENT</t>
        </r>
        <r>
          <rPr>
            <sz val="8"/>
            <rFont val="Tahoma"/>
            <family val="2"/>
          </rPr>
          <t>.
This course is a study of management,
including the planning, directing, controlling
and coordinating of the various activities involved
in operating a business enterprise.                  3</t>
        </r>
        <r>
          <rPr>
            <sz val="8"/>
            <rFont val="Tahoma"/>
            <family val="0"/>
          </rPr>
          <t xml:space="preserve">
</t>
        </r>
      </text>
    </comment>
    <comment ref="S37" authorId="0">
      <text>
        <r>
          <rPr>
            <b/>
            <sz val="8"/>
            <rFont val="Tahoma"/>
            <family val="2"/>
          </rPr>
          <t>BADM 370 MARKETING</t>
        </r>
        <r>
          <rPr>
            <sz val="8"/>
            <rFont val="Tahoma"/>
            <family val="2"/>
          </rPr>
          <t>. 
This course introduces the student to the basic concepts and practices of modern marketing. Topics include marketing and its linkages to business, consumer behavior, marketing research, strategy and
planning, product and pricing decisions, distribution and promotion decisions, marketing management, and evaluation and control aspects for both consumer and industrial goods.                                          3</t>
        </r>
        <r>
          <rPr>
            <sz val="8"/>
            <rFont val="Tahoma"/>
            <family val="0"/>
          </rPr>
          <t xml:space="preserve">
</t>
        </r>
      </text>
    </comment>
    <comment ref="F19" authorId="1">
      <text>
        <r>
          <rPr>
            <b/>
            <sz val="8"/>
            <rFont val="Tahoma"/>
            <family val="0"/>
          </rPr>
          <t xml:space="preserve">SELECT FROM:
</t>
        </r>
        <r>
          <rPr>
            <sz val="8"/>
            <rFont val="Tahoma"/>
            <family val="2"/>
          </rPr>
          <t xml:space="preserve">(* satisfies IGR global/cultural
     issues requirement)
(** satisfies IGR written
     communication requirement
( ART and ARTH are considered
      are considered the same 
      discipline)
</t>
        </r>
        <r>
          <rPr>
            <b/>
            <sz val="8"/>
            <rFont val="Tahoma"/>
            <family val="0"/>
          </rPr>
          <t xml:space="preserve">
</t>
        </r>
        <r>
          <rPr>
            <sz val="8"/>
            <rFont val="Tahoma"/>
            <family val="2"/>
          </rPr>
          <t xml:space="preserve">ART 111             HIST 121*
ART 121             HIST 122*
ART 123             HUM 254*
ARTH 100           LAKL 101      
ARTH 211*         LAKL 102   
ARTH 212*         MUS 100*
ARTH 231*         PHIL 100
ENGL 210**        PHIL 200   
ENG 211*           SPAN 101* 
ENGL 212*         SPAN 102*  
ENGL 221           THEA 100*
ENGL 222           THEA 131
ENGL 241           THEA 200*
ENGL 242         
ENGL 268          
FREN 101           
FREN 102          
                            </t>
        </r>
        <r>
          <rPr>
            <sz val="8"/>
            <rFont val="Tahoma"/>
            <family val="0"/>
          </rPr>
          <t xml:space="preserve">
</t>
        </r>
      </text>
    </comment>
    <comment ref="F25" authorId="1">
      <text>
        <r>
          <rPr>
            <b/>
            <sz val="8"/>
            <rFont val="Tahoma"/>
            <family val="0"/>
          </rPr>
          <t xml:space="preserve">SELECT FROM:
</t>
        </r>
        <r>
          <rPr>
            <sz val="8"/>
            <rFont val="Tahoma"/>
            <family val="2"/>
          </rPr>
          <t>BIOL 101
BIOL 103
BIOL 151
BIOL 165
BIOL 201
CHEM 112
CHEM 114
PHYS 111
PHYS 113
PHYS 211
PHYS 213</t>
        </r>
        <r>
          <rPr>
            <sz val="8"/>
            <rFont val="Tahoma"/>
            <family val="0"/>
          </rPr>
          <t xml:space="preserve">
</t>
        </r>
      </text>
    </comment>
    <comment ref="F27" authorId="0">
      <text>
        <r>
          <rPr>
            <b/>
            <sz val="8"/>
            <rFont val="Tahoma"/>
            <family val="2"/>
          </rPr>
          <t>CSC/HON 105 INTRODUCTION TO COMPUTERS</t>
        </r>
        <r>
          <rPr>
            <sz val="8"/>
            <rFont val="Tahoma"/>
            <family val="2"/>
          </rPr>
          <t>. Overview of computer applications with emphasis on word processing, spreadsheets, database, presentation tools and Internet-based applications. Honors Section
Prerequisite: ACT score of 24 or above or 3.2
cumulative university GPA.                   3</t>
        </r>
        <r>
          <rPr>
            <sz val="8"/>
            <rFont val="Tahoma"/>
            <family val="0"/>
          </rPr>
          <t xml:space="preserve">
</t>
        </r>
      </text>
    </comment>
    <comment ref="F28" authorId="0">
      <text>
        <r>
          <rPr>
            <b/>
            <sz val="8"/>
            <rFont val="Tahoma"/>
            <family val="2"/>
          </rPr>
          <t>CIS/HON 130 VISUAL BASIC PROGRAMMING</t>
        </r>
        <r>
          <rPr>
            <sz val="8"/>
            <rFont val="Tahoma"/>
            <family val="2"/>
          </rPr>
          <t>.
Fundamentals of programming using Visual Basic. Focus on problem solving, visual design, and programming concepts. Topics include sequence, selection, repetition, procedures, and functions. Honors Section Prerequisite: ACT score of 24 or above or 3.2 cumulative GPA.                    3</t>
        </r>
        <r>
          <rPr>
            <sz val="8"/>
            <rFont val="Tahoma"/>
            <family val="0"/>
          </rPr>
          <t xml:space="preserve">
</t>
        </r>
      </text>
    </comment>
    <comment ref="F30" authorId="1">
      <text>
        <r>
          <rPr>
            <b/>
            <sz val="8"/>
            <rFont val="Tahoma"/>
            <family val="0"/>
          </rPr>
          <t xml:space="preserve">CHOOSE ONE:
</t>
        </r>
        <r>
          <rPr>
            <sz val="8"/>
            <rFont val="Tahoma"/>
            <family val="2"/>
          </rPr>
          <t>(* satisfies IGR global issues 
      requirement)
(** satisfies IGR written
      communication requirement
ENGL 210**</t>
        </r>
        <r>
          <rPr>
            <b/>
            <sz val="8"/>
            <rFont val="Tahoma"/>
            <family val="0"/>
          </rPr>
          <t xml:space="preserve">
</t>
        </r>
        <r>
          <rPr>
            <sz val="8"/>
            <rFont val="Tahoma"/>
            <family val="2"/>
          </rPr>
          <t>HIST 151**
HIST 152**
HIST 256*/**
SOC 100**
SOC 150**
SOC 285**</t>
        </r>
        <r>
          <rPr>
            <sz val="8"/>
            <rFont val="Tahoma"/>
            <family val="0"/>
          </rPr>
          <t xml:space="preserve">
</t>
        </r>
      </text>
    </comment>
    <comment ref="S25" authorId="0">
      <text>
        <r>
          <rPr>
            <b/>
            <sz val="8"/>
            <rFont val="Tahoma"/>
            <family val="2"/>
          </rPr>
          <t>CSC 206 ADVANCED COMPUTER
APPLICATIONS</t>
        </r>
        <r>
          <rPr>
            <sz val="8"/>
            <rFont val="Tahoma"/>
            <family val="2"/>
          </rPr>
          <t>: The use of specific
computer applications such as operating
systems, word processing, spreadsheets,
databases, graphics, integrated packages,
communications packages and hardware topics.
Prerequisite: CSC 105 and completion of 32
credit hours. (Repeatable)                   1</t>
        </r>
      </text>
    </comment>
    <comment ref="S23" authorId="0">
      <text>
        <r>
          <rPr>
            <b/>
            <sz val="8"/>
            <rFont val="Tahoma"/>
            <family val="2"/>
          </rPr>
          <t>CSC 206 ADVANCED COMPUTER
APPLICATIONS</t>
        </r>
        <r>
          <rPr>
            <sz val="8"/>
            <rFont val="Tahoma"/>
            <family val="2"/>
          </rPr>
          <t>: The use of specific
computer applications such as operating
systems, word processing, spreadsheets,
databases, graphics, integrated packages,
communications packages and hardware topics.
Prerequisite: CSC 105 and completion of 32
credit hours. (Repeatable)                   1</t>
        </r>
      </text>
    </comment>
    <comment ref="S24" authorId="0">
      <text>
        <r>
          <rPr>
            <b/>
            <sz val="8"/>
            <rFont val="Tahoma"/>
            <family val="2"/>
          </rPr>
          <t>CSC 206 ADVANCED COMPUTER
APPLICATIONS</t>
        </r>
        <r>
          <rPr>
            <sz val="8"/>
            <rFont val="Tahoma"/>
            <family val="2"/>
          </rPr>
          <t>: The use of specific
computer applications such as operating
systems, word processing, spreadsheets,
databases, graphics, integrated packages,
communications packages and hardware topics.
Prerequisite: CSC 105 and completion of 32
credit hours. (Repeatable)                   1</t>
        </r>
      </text>
    </comment>
    <comment ref="C4" authorId="2">
      <text>
        <r>
          <rPr>
            <b/>
            <sz val="10"/>
            <rFont val="Arial"/>
            <family val="2"/>
          </rPr>
          <t xml:space="preserve">Using the Checksheet:
     </t>
        </r>
        <r>
          <rPr>
            <sz val="10"/>
            <rFont val="Arial"/>
            <family val="2"/>
          </rPr>
          <t xml:space="preserve">This checksheet is intended for use by students and advisors to record student progress in their chosen degree program.  Each checksheet is specific to the particular DSU catalog year which is noted in the title and may not be appropriate for use by students following programs from other catalog years.  Although we have gone to great length to assure that the checksheet reflects the requirements of the program as listed in the DSU catalog, the user must be aware that mistakes are possible and that the requirements/policies of the catalog must be honored in case of discrepancy.  </t>
        </r>
        <r>
          <rPr>
            <sz val="10"/>
            <color indexed="10"/>
            <rFont val="Arial"/>
            <family val="2"/>
          </rPr>
          <t xml:space="preserve">You </t>
        </r>
        <r>
          <rPr>
            <i/>
            <u val="single"/>
            <sz val="10"/>
            <color indexed="10"/>
            <rFont val="Arial"/>
            <family val="2"/>
          </rPr>
          <t>must</t>
        </r>
        <r>
          <rPr>
            <sz val="10"/>
            <color indexed="10"/>
            <rFont val="Arial"/>
            <family val="2"/>
          </rPr>
          <t xml:space="preserve"> refer to a DSU degree audit to insure compliance with graduation requirements.</t>
        </r>
        <r>
          <rPr>
            <sz val="10"/>
            <rFont val="Arial"/>
            <family val="2"/>
          </rPr>
          <t xml:space="preserve">
     Under normal circumstances, only the shaded cells require editing by the user.  Courses that are required for the program are already listed on the checksheet.  The comment boxes for required courses show the course descriptions.  Where the student has a choice, the comment box will provide a list of approved courses.  The DSU catalog must be referenced for optional courses' descriptions.
     Enter the selected course name and number in the cell on the appropriate line.  Enter the term the student took/will take the course -- for example, "FA06" for Fall Semester 2006.
     When the course is completed, enter the grade the student earned.  The checksheet recognizes grades of  "A", "B", "C", "D", "F", "S", and "U".  Anything else will be ignored.  For most passing grades, the earned credit hours and quality points are automatically computed.  Credit Hours for Natural Sciences and Electives are programmed for 3 hours, but may be edited as appropriate.  </t>
        </r>
        <r>
          <rPr>
            <sz val="10"/>
            <color indexed="10"/>
            <rFont val="Arial"/>
            <family val="2"/>
          </rPr>
          <t xml:space="preserve">Beware, credit hours for a course transferred from another institution may be different from the DSU course.  You </t>
        </r>
        <r>
          <rPr>
            <i/>
            <u val="single"/>
            <sz val="10"/>
            <color indexed="10"/>
            <rFont val="Arial"/>
            <family val="2"/>
          </rPr>
          <t>must</t>
        </r>
        <r>
          <rPr>
            <sz val="10"/>
            <color indexed="10"/>
            <rFont val="Arial"/>
            <family val="2"/>
          </rPr>
          <t xml:space="preserve"> edit the cell to insert the proper transfer credit hours.</t>
        </r>
        <r>
          <rPr>
            <sz val="10"/>
            <rFont val="Arial"/>
            <family val="2"/>
          </rPr>
          <t xml:space="preserve"> 
     Hours earned are totaled at the bottom of each section (GenEd, Electives, Major, etc.) and are recapped at the bottom of the checksheet along with Total Attempted Credit Hours and GPA.  Courses recorded with grade of "S" or "U" are included in Total Attemped Credit Hours but do not affect GPA.
     The checksheet is in protected mode and allows only editing of the blue shaded cells.  If circumstances require editing of locked cells, select the review tag and click Unprotect Sheet.  After editing, turn the protection back on --  this will help avoid accidentally altering the computations built into many of the checksheet's cells.</t>
        </r>
      </text>
    </comment>
    <comment ref="T9" authorId="0">
      <text>
        <r>
          <rPr>
            <sz val="8"/>
            <rFont val="Tahoma"/>
            <family val="0"/>
          </rPr>
          <t xml:space="preserve">
Since some majors have more required courses in them than others, the course descriptions in the comment boxes below apply only to required courses in each major and do not apply to any ELECTIVE.</t>
        </r>
      </text>
    </comment>
    <comment ref="S34" authorId="0">
      <text>
        <r>
          <rPr>
            <b/>
            <sz val="8"/>
            <rFont val="Tahoma"/>
            <family val="2"/>
          </rPr>
          <t xml:space="preserve">BADM 344 MANAGERIAL COMMUNICATIONS.
</t>
        </r>
        <r>
          <rPr>
            <sz val="8"/>
            <rFont val="Tahoma"/>
            <family val="2"/>
          </rPr>
          <t xml:space="preserve">This advanced writing course is designed to assist students with the development and refinement of their communication skills.  It stresses the factors underlying the composition of managerial communications, including organizational structure, reader analysis, and content quality for letters and memoranda, informational and analytical reports, and grant proposals.  Prerequisite: CSC 105, ENGL 201.           3                            </t>
        </r>
        <r>
          <rPr>
            <sz val="8"/>
            <rFont val="Tahoma"/>
            <family val="0"/>
          </rPr>
          <t xml:space="preserve">
    </t>
        </r>
      </text>
    </comment>
    <comment ref="S27" authorId="0">
      <text>
        <r>
          <rPr>
            <b/>
            <sz val="8"/>
            <rFont val="Tahoma"/>
            <family val="2"/>
          </rPr>
          <t>CIS 325 MANAGEMENT INFORMATION
SYSTEMS</t>
        </r>
        <r>
          <rPr>
            <sz val="8"/>
            <rFont val="Tahoma"/>
            <family val="2"/>
          </rPr>
          <t>. Introduction to the application of
information technology in organizations, roles of
managers and staff professionals in developing and
using information systems with current and future
technology.                                             3</t>
        </r>
        <r>
          <rPr>
            <sz val="8"/>
            <rFont val="Tahoma"/>
            <family val="0"/>
          </rPr>
          <t xml:space="preserve">
</t>
        </r>
      </text>
    </comment>
    <comment ref="F20" authorId="1">
      <text>
        <r>
          <rPr>
            <b/>
            <sz val="8"/>
            <rFont val="Tahoma"/>
            <family val="0"/>
          </rPr>
          <t xml:space="preserve">SELECT FROM:
</t>
        </r>
        <r>
          <rPr>
            <sz val="8"/>
            <rFont val="Tahoma"/>
            <family val="2"/>
          </rPr>
          <t xml:space="preserve">(* satisfies IGR global/cultural
     issues requirement)
(** satisfies IGR written
     communication requirement
( ART and ARTH are considered
      are considered the same 
      discipline)
</t>
        </r>
        <r>
          <rPr>
            <b/>
            <sz val="8"/>
            <rFont val="Tahoma"/>
            <family val="0"/>
          </rPr>
          <t xml:space="preserve">
</t>
        </r>
        <r>
          <rPr>
            <sz val="8"/>
            <rFont val="Tahoma"/>
            <family val="2"/>
          </rPr>
          <t xml:space="preserve">ART 111             HIST 121*
ART 121             HIST 122*
ART 123             HUM 254*
ARTH 100           LAKL 101      
ARTH 211*         LAKL 102   
ARTH 212*         MUS 100*
ARTH 231*         PHIL 100
ENGL 210**        PHIL 200   
ENG 211*           SPAN 101* 
ENGL 212*         SPAN 102*  
ENGL 221           THEA 100*
ENGL 222           THEA 131
ENGL 241           THEA 200*
ENGL 242         
ENGL 268          
FREN 101           
FREN 102          
                            </t>
        </r>
        <r>
          <rPr>
            <sz val="8"/>
            <rFont val="Tahoma"/>
            <family val="0"/>
          </rPr>
          <t xml:space="preserve">
</t>
        </r>
      </text>
    </comment>
  </commentList>
</comments>
</file>

<file path=xl/sharedStrings.xml><?xml version="1.0" encoding="utf-8"?>
<sst xmlns="http://schemas.openxmlformats.org/spreadsheetml/2006/main" count="123" uniqueCount="105">
  <si>
    <t>Dakota State University</t>
  </si>
  <si>
    <t>ENGL 101</t>
  </si>
  <si>
    <t>Term</t>
  </si>
  <si>
    <t>Grade</t>
  </si>
  <si>
    <t>QPts</t>
  </si>
  <si>
    <t>CrHrs</t>
  </si>
  <si>
    <t>ENGL 201</t>
  </si>
  <si>
    <t>ECON 201</t>
  </si>
  <si>
    <t>MATH 102</t>
  </si>
  <si>
    <t>WEL 100</t>
  </si>
  <si>
    <t>CSC 105</t>
  </si>
  <si>
    <t>GENERAL EDUCATION</t>
  </si>
  <si>
    <t>ELECTIVES</t>
  </si>
  <si>
    <t>MATH 121</t>
  </si>
  <si>
    <t>CSC 206</t>
  </si>
  <si>
    <t>CIS 251</t>
  </si>
  <si>
    <t>CIS 325</t>
  </si>
  <si>
    <t>ACCT 210</t>
  </si>
  <si>
    <t>ACCT 211</t>
  </si>
  <si>
    <t>ECON 202</t>
  </si>
  <si>
    <t>Comp Appl</t>
  </si>
  <si>
    <t>Bus Appl Prog</t>
  </si>
  <si>
    <t>MIS</t>
  </si>
  <si>
    <t>Princ II</t>
  </si>
  <si>
    <t>Macro</t>
  </si>
  <si>
    <t>Stat I</t>
  </si>
  <si>
    <t>Stat II</t>
  </si>
  <si>
    <t>Legal Environ</t>
  </si>
  <si>
    <t>Org &amp; Mgt</t>
  </si>
  <si>
    <t>Int Trade &amp; Fin</t>
  </si>
  <si>
    <t>P/OM</t>
  </si>
  <si>
    <t>Bus Policy</t>
  </si>
  <si>
    <t xml:space="preserve">Major:  </t>
  </si>
  <si>
    <t>1)</t>
  </si>
  <si>
    <t>2)</t>
  </si>
  <si>
    <t>3)</t>
  </si>
  <si>
    <t>4)</t>
  </si>
  <si>
    <t>5)</t>
  </si>
  <si>
    <t>6)</t>
  </si>
  <si>
    <t>7)</t>
  </si>
  <si>
    <t>Total Electives</t>
  </si>
  <si>
    <t>Total Gen Ed</t>
  </si>
  <si>
    <t>Princ I</t>
  </si>
  <si>
    <t xml:space="preserve">  (enter ACCT, FIN, MGT, MIS, MKT)</t>
  </si>
  <si>
    <t>(21)</t>
  </si>
  <si>
    <t>GPA</t>
  </si>
  <si>
    <t xml:space="preserve">Student:  </t>
  </si>
  <si>
    <t xml:space="preserve">Advisor:  </t>
  </si>
  <si>
    <t>Survey of Calc</t>
  </si>
  <si>
    <t>Marketing</t>
  </si>
  <si>
    <t>Finance</t>
  </si>
  <si>
    <t>8)</t>
  </si>
  <si>
    <t>9)</t>
  </si>
  <si>
    <t>10)</t>
  </si>
  <si>
    <t>Checksheet for Bachelor of Business Administration Degree Program</t>
  </si>
  <si>
    <t>(need 21)</t>
  </si>
  <si>
    <t>(need 128+)</t>
  </si>
  <si>
    <t>Today's date:</t>
  </si>
  <si>
    <t>CIS 130</t>
  </si>
  <si>
    <t>WEL 100L</t>
  </si>
  <si>
    <t>F</t>
  </si>
  <si>
    <t>Total Hours Earned</t>
  </si>
  <si>
    <t>BADM 310</t>
  </si>
  <si>
    <t>BADM 321</t>
  </si>
  <si>
    <t>BADM 350</t>
  </si>
  <si>
    <t>BADM 360</t>
  </si>
  <si>
    <t>BADM 370</t>
  </si>
  <si>
    <t>BADM 405</t>
  </si>
  <si>
    <t>BADM 425</t>
  </si>
  <si>
    <t>BADM 482</t>
  </si>
  <si>
    <t>Total BADM Core</t>
  </si>
  <si>
    <t>BUSINESS ADMINISTRATION CORE</t>
  </si>
  <si>
    <t>BADM 220</t>
  </si>
  <si>
    <t>S</t>
  </si>
  <si>
    <t xml:space="preserve">Read </t>
  </si>
  <si>
    <t>(41)</t>
  </si>
  <si>
    <t>(need 41)</t>
  </si>
  <si>
    <t>(Micro)</t>
  </si>
  <si>
    <t>Written Communication (SGE 1)</t>
  </si>
  <si>
    <t>Oral Communication (SGE 2)</t>
  </si>
  <si>
    <t>Social Sciences  ( 2 disciplines ) (SGE 3)</t>
  </si>
  <si>
    <t>Mathematics (SGE 5)</t>
  </si>
  <si>
    <t>Natural Sciences ( 2 ea. -- lecture + lab ) (SGE 6)</t>
  </si>
  <si>
    <t>Information Technology (IGR 1)</t>
  </si>
  <si>
    <t>Wellness  ( 1 hr lecture + 1 hr lab ) (IGR 3)</t>
  </si>
  <si>
    <t>Written Communication (IGR 2)</t>
  </si>
  <si>
    <t>(global issues requirement is satisfied by ECON 201 &amp; 202 and BADM 405)</t>
  </si>
  <si>
    <t>SPCM</t>
  </si>
  <si>
    <t>Total Hours Attempted</t>
  </si>
  <si>
    <t>U</t>
  </si>
  <si>
    <t>Total Earned Gen Ed:</t>
  </si>
  <si>
    <t>Total Earned Electives:</t>
  </si>
  <si>
    <t>Total Earned BADM Core:</t>
  </si>
  <si>
    <t>Arts &amp; Humanities ( 2 disciplines or lang. seq.) (SGE 4)</t>
  </si>
  <si>
    <t>101/215/222</t>
  </si>
  <si>
    <t>(52)</t>
  </si>
  <si>
    <t>(need 52)</t>
  </si>
  <si>
    <t>(14)</t>
  </si>
  <si>
    <t>(need 14)</t>
  </si>
  <si>
    <t>ACCT</t>
  </si>
  <si>
    <t>updated 9/18/09</t>
  </si>
  <si>
    <t>BADM 344</t>
  </si>
  <si>
    <t>Managerial Comm.</t>
  </si>
  <si>
    <t>(major area writing intesive requirement satisfied by BADM 344)</t>
  </si>
  <si>
    <t>2008-2009 Catalog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</si>
</sst>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s>
  <fonts count="46">
    <font>
      <sz val="10"/>
      <name val="Arial"/>
      <family val="0"/>
    </font>
    <font>
      <b/>
      <sz val="10"/>
      <name val="Arial"/>
      <family val="2"/>
    </font>
    <font>
      <sz val="8"/>
      <name val="Arial"/>
      <family val="2"/>
    </font>
    <font>
      <b/>
      <sz val="8"/>
      <name val="Arial"/>
      <family val="2"/>
    </font>
    <font>
      <b/>
      <sz val="12"/>
      <name val="Arial"/>
      <family val="2"/>
    </font>
    <font>
      <b/>
      <i/>
      <sz val="8"/>
      <name val="Arial"/>
      <family val="2"/>
    </font>
    <font>
      <sz val="8"/>
      <name val="Tahoma"/>
      <family val="2"/>
    </font>
    <font>
      <b/>
      <sz val="8"/>
      <name val="Tahoma"/>
      <family val="0"/>
    </font>
    <font>
      <sz val="10"/>
      <color indexed="9"/>
      <name val="Arial"/>
      <family val="2"/>
    </font>
    <font>
      <sz val="10"/>
      <color indexed="10"/>
      <name val="Arial"/>
      <family val="2"/>
    </font>
    <font>
      <i/>
      <u val="single"/>
      <sz val="10"/>
      <color indexed="10"/>
      <name val="Arial"/>
      <family val="2"/>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Alignment="1">
      <alignment/>
    </xf>
    <xf numFmtId="0" fontId="0" fillId="0" borderId="0" xfId="0" applyAlignment="1" applyProtection="1">
      <alignment horizontal="center"/>
      <protection/>
    </xf>
    <xf numFmtId="0" fontId="0" fillId="0" borderId="0" xfId="0" applyAlignment="1" applyProtection="1">
      <alignment/>
      <protection/>
    </xf>
    <xf numFmtId="0" fontId="0" fillId="0" borderId="10" xfId="0" applyBorder="1" applyAlignment="1" applyProtection="1">
      <alignment/>
      <protection/>
    </xf>
    <xf numFmtId="0" fontId="0" fillId="0" borderId="10" xfId="0" applyBorder="1" applyAlignment="1" applyProtection="1">
      <alignment horizontal="center"/>
      <protection/>
    </xf>
    <xf numFmtId="0" fontId="3" fillId="0" borderId="0" xfId="0" applyFont="1" applyBorder="1" applyAlignment="1" applyProtection="1">
      <alignment horizontal="center"/>
      <protection/>
    </xf>
    <xf numFmtId="0" fontId="4" fillId="0" borderId="0" xfId="0" applyFont="1" applyAlignment="1" applyProtection="1">
      <alignment horizontal="center"/>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right"/>
      <protection/>
    </xf>
    <xf numFmtId="0" fontId="2" fillId="0" borderId="0" xfId="0" applyFont="1" applyAlignment="1" applyProtection="1">
      <alignment/>
      <protection/>
    </xf>
    <xf numFmtId="0" fontId="2"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protection/>
    </xf>
    <xf numFmtId="0" fontId="5" fillId="0" borderId="0" xfId="0" applyFont="1" applyAlignment="1" applyProtection="1">
      <alignment/>
      <protection/>
    </xf>
    <xf numFmtId="0" fontId="0" fillId="0" borderId="12" xfId="0" applyBorder="1" applyAlignment="1" applyProtection="1">
      <alignment/>
      <protection/>
    </xf>
    <xf numFmtId="0" fontId="0" fillId="0" borderId="11" xfId="0" applyBorder="1" applyAlignment="1" applyProtection="1">
      <alignment horizontal="center"/>
      <protection/>
    </xf>
    <xf numFmtId="0" fontId="2" fillId="0" borderId="10" xfId="0" applyFont="1" applyBorder="1" applyAlignment="1" applyProtection="1">
      <alignment/>
      <protection/>
    </xf>
    <xf numFmtId="0" fontId="0" fillId="0" borderId="0" xfId="0" applyAlignment="1" applyProtection="1" quotePrefix="1">
      <alignment horizontal="center"/>
      <protection/>
    </xf>
    <xf numFmtId="0" fontId="2" fillId="0" borderId="0" xfId="0" applyFont="1" applyAlignment="1" applyProtection="1">
      <alignment horizontal="right"/>
      <protection/>
    </xf>
    <xf numFmtId="164" fontId="0" fillId="0" borderId="0" xfId="0" applyNumberFormat="1"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164" fontId="0" fillId="0" borderId="10" xfId="0" applyNumberFormat="1" applyBorder="1" applyAlignment="1" applyProtection="1">
      <alignment horizontal="center"/>
      <protection/>
    </xf>
    <xf numFmtId="2" fontId="0" fillId="0" borderId="0" xfId="0" applyNumberFormat="1" applyAlignment="1" applyProtection="1">
      <alignment horizontal="center"/>
      <protection/>
    </xf>
    <xf numFmtId="0" fontId="0" fillId="33" borderId="10" xfId="0" applyFill="1" applyBorder="1" applyAlignment="1" applyProtection="1">
      <alignment/>
      <protection locked="0"/>
    </xf>
    <xf numFmtId="0" fontId="1" fillId="33" borderId="13" xfId="0" applyFon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0" xfId="0" applyFill="1" applyAlignment="1" applyProtection="1">
      <alignment/>
      <protection locked="0"/>
    </xf>
    <xf numFmtId="0" fontId="0" fillId="0" borderId="10" xfId="0" applyFont="1" applyBorder="1" applyAlignment="1" applyProtection="1">
      <alignment horizontal="center"/>
      <protection/>
    </xf>
    <xf numFmtId="0" fontId="0" fillId="0" borderId="0" xfId="0" applyBorder="1" applyAlignment="1" applyProtection="1">
      <alignment/>
      <protection/>
    </xf>
    <xf numFmtId="0" fontId="2" fillId="0" borderId="10" xfId="0" applyFont="1" applyBorder="1" applyAlignment="1" applyProtection="1" quotePrefix="1">
      <alignment/>
      <protection/>
    </xf>
    <xf numFmtId="165" fontId="0" fillId="0" borderId="0" xfId="0" applyNumberFormat="1" applyAlignment="1" applyProtection="1">
      <alignment/>
      <protection/>
    </xf>
    <xf numFmtId="0" fontId="8" fillId="0" borderId="0" xfId="0" applyFont="1" applyAlignment="1" applyProtection="1">
      <alignment/>
      <protection/>
    </xf>
    <xf numFmtId="0" fontId="0" fillId="34" borderId="10" xfId="0" applyFill="1" applyBorder="1" applyAlignment="1" applyProtection="1">
      <alignment horizontal="center"/>
      <protection locked="0"/>
    </xf>
    <xf numFmtId="0" fontId="0" fillId="0" borderId="0" xfId="0" applyAlignment="1" applyProtection="1" quotePrefix="1">
      <alignment/>
      <protection/>
    </xf>
    <xf numFmtId="0" fontId="2" fillId="0" borderId="0" xfId="0" applyFont="1" applyAlignment="1" applyProtection="1">
      <alignment/>
      <protection/>
    </xf>
    <xf numFmtId="0" fontId="0" fillId="0" borderId="10" xfId="0" applyFont="1" applyFill="1" applyBorder="1" applyAlignment="1" applyProtection="1">
      <alignment/>
      <protection/>
    </xf>
    <xf numFmtId="0" fontId="11" fillId="34" borderId="10" xfId="0" applyFont="1" applyFill="1" applyBorder="1" applyAlignment="1" applyProtection="1">
      <alignment/>
      <protection locked="0"/>
    </xf>
    <xf numFmtId="0" fontId="3" fillId="0" borderId="0" xfId="0" applyFont="1" applyAlignment="1" applyProtection="1">
      <alignment/>
      <protection/>
    </xf>
    <xf numFmtId="0" fontId="0" fillId="0" borderId="10" xfId="0"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val="0"/>
      </font>
      <fill>
        <patternFill>
          <bgColor indexed="29"/>
        </patternFill>
      </fill>
    </dxf>
    <dxf>
      <font>
        <b/>
        <i val="0"/>
        <color auto="1"/>
      </font>
      <fill>
        <patternFill>
          <bgColor indexed="10"/>
        </patternFill>
      </fill>
    </dxf>
    <dxf>
      <font>
        <b/>
        <i val="0"/>
        <color auto="1"/>
      </font>
      <fill>
        <patternFill>
          <bgColor indexed="10"/>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53"/>
  <sheetViews>
    <sheetView showGridLines="0" tabSelected="1" zoomScale="165" zoomScaleNormal="165" zoomScalePageLayoutView="0" workbookViewId="0" topLeftCell="A1">
      <selection activeCell="E6" sqref="E6"/>
    </sheetView>
  </sheetViews>
  <sheetFormatPr defaultColWidth="9.140625" defaultRowHeight="12.75"/>
  <cols>
    <col min="1" max="1" width="1.7109375" style="2" customWidth="1"/>
    <col min="2" max="2" width="2.140625" style="2" customWidth="1"/>
    <col min="3" max="3" width="1.7109375" style="2" customWidth="1"/>
    <col min="4" max="4" width="4.140625" style="2" customWidth="1"/>
    <col min="5" max="6" width="4.7109375" style="2" customWidth="1"/>
    <col min="7" max="7" width="3.00390625" style="2" customWidth="1"/>
    <col min="8" max="8" width="5.00390625" style="2" customWidth="1"/>
    <col min="9" max="9" width="0.9921875" style="2" customWidth="1"/>
    <col min="10" max="10" width="3.8515625" style="2" customWidth="1"/>
    <col min="11" max="11" width="0.9921875" style="2" customWidth="1"/>
    <col min="12" max="12" width="5.00390625" style="2" customWidth="1"/>
    <col min="13" max="13" width="0.9921875" style="2" customWidth="1"/>
    <col min="14" max="14" width="4.7109375" style="2" customWidth="1"/>
    <col min="15" max="15" width="2.00390625" style="2" customWidth="1"/>
    <col min="16" max="17" width="1.7109375" style="2" customWidth="1"/>
    <col min="18" max="18" width="3.8515625" style="2" customWidth="1"/>
    <col min="19" max="20" width="6.00390625" style="2" customWidth="1"/>
    <col min="21" max="21" width="4.140625" style="2" customWidth="1"/>
    <col min="22" max="22" width="1.421875" style="2" customWidth="1"/>
    <col min="23" max="23" width="9.140625" style="2" customWidth="1"/>
    <col min="24" max="24" width="5.00390625" style="2" customWidth="1"/>
    <col min="25" max="25" width="0.9921875" style="2" customWidth="1"/>
    <col min="26" max="26" width="3.7109375" style="2" customWidth="1"/>
    <col min="27" max="27" width="0.85546875" style="2" customWidth="1"/>
    <col min="28" max="28" width="5.00390625" style="2" customWidth="1"/>
    <col min="29" max="29" width="0.71875" style="2" customWidth="1"/>
    <col min="30" max="30" width="4.7109375" style="2" customWidth="1"/>
    <col min="31" max="31" width="5.28125" style="2" customWidth="1"/>
    <col min="32" max="16384" width="9.140625" style="2" customWidth="1"/>
  </cols>
  <sheetData>
    <row r="1" spans="1:19" ht="15.75">
      <c r="A1" s="11"/>
      <c r="R1" s="6" t="s">
        <v>54</v>
      </c>
      <c r="S1" s="6"/>
    </row>
    <row r="2" spans="2:19" ht="15.75">
      <c r="B2" s="11" t="s">
        <v>100</v>
      </c>
      <c r="R2" s="6" t="s">
        <v>0</v>
      </c>
      <c r="S2" s="6"/>
    </row>
    <row r="3" spans="18:19" ht="12.75">
      <c r="R3" s="7" t="s">
        <v>104</v>
      </c>
      <c r="S3" s="7"/>
    </row>
    <row r="4" spans="2:19" ht="12.75">
      <c r="B4" s="1"/>
      <c r="C4" s="10" t="s">
        <v>74</v>
      </c>
      <c r="R4" s="8"/>
      <c r="S4" s="8"/>
    </row>
    <row r="5" spans="3:23" ht="12.75">
      <c r="C5" s="9"/>
      <c r="F5" s="22"/>
      <c r="O5" s="7"/>
      <c r="T5" s="2" t="s">
        <v>57</v>
      </c>
      <c r="W5" s="33">
        <f ca="1">TODAY()</f>
        <v>39716</v>
      </c>
    </row>
    <row r="6" spans="1:15" ht="13.5" thickBot="1">
      <c r="A6" s="9"/>
      <c r="D6" s="10" t="s">
        <v>46</v>
      </c>
      <c r="E6" s="26"/>
      <c r="F6" s="3"/>
      <c r="G6" s="3"/>
      <c r="H6" s="3"/>
      <c r="I6" s="3"/>
      <c r="J6" s="3"/>
      <c r="K6" s="3"/>
      <c r="L6" s="3"/>
      <c r="M6" s="3"/>
      <c r="O6" s="7"/>
    </row>
    <row r="7" spans="4:21" ht="16.5" customHeight="1" thickBot="1">
      <c r="D7" s="10" t="s">
        <v>47</v>
      </c>
      <c r="E7" s="26"/>
      <c r="F7" s="3"/>
      <c r="G7" s="3"/>
      <c r="H7" s="3"/>
      <c r="I7" s="3"/>
      <c r="J7" s="3"/>
      <c r="K7" s="3"/>
      <c r="L7" s="3"/>
      <c r="M7" s="3"/>
      <c r="O7" s="7"/>
      <c r="P7" s="9"/>
      <c r="S7" s="10" t="s">
        <v>32</v>
      </c>
      <c r="T7" s="27" t="s">
        <v>99</v>
      </c>
      <c r="U7" s="11" t="s">
        <v>43</v>
      </c>
    </row>
    <row r="8" ht="12.75">
      <c r="L8" s="40"/>
    </row>
    <row r="9" spans="1:30" ht="12.75">
      <c r="A9" s="9" t="s">
        <v>11</v>
      </c>
      <c r="H9" s="5" t="s">
        <v>2</v>
      </c>
      <c r="I9" s="12"/>
      <c r="J9" s="5" t="s">
        <v>3</v>
      </c>
      <c r="K9" s="12"/>
      <c r="L9" s="5" t="s">
        <v>5</v>
      </c>
      <c r="M9" s="13"/>
      <c r="N9" s="5" t="s">
        <v>4</v>
      </c>
      <c r="O9" s="14"/>
      <c r="P9" s="9" t="str">
        <f>IF($T$7="ACCT","ACCOUNTING Major",IF($T$7="FIN","FINANCE Major",IF($T$7="MGT","MANAGEMENT Major",IF($T$7="MIS","MGT INFO SYSTEMS Major",IF($T$7="MKT","MARKETING Major","ERROR")))))</f>
        <v>ACCOUNTING Major</v>
      </c>
      <c r="X9" s="5" t="s">
        <v>2</v>
      </c>
      <c r="Y9" s="12"/>
      <c r="Z9" s="5" t="s">
        <v>3</v>
      </c>
      <c r="AA9" s="12"/>
      <c r="AB9" s="5" t="s">
        <v>5</v>
      </c>
      <c r="AC9" s="13"/>
      <c r="AD9" s="5" t="s">
        <v>4</v>
      </c>
    </row>
    <row r="10" spans="2:30" ht="12.75">
      <c r="B10" s="15" t="s">
        <v>78</v>
      </c>
      <c r="J10" s="34"/>
      <c r="O10" s="14"/>
      <c r="Q10" s="2" t="str">
        <f>IF($T$7="ACCT","ACCT 310",IF($T$7="FIN","ACCT 305",IF($T$7="MGT","BADM 435",IF($T$7="MIS","CIS 330",IF($T$7="MKT","BADM 475","ERROR")))))</f>
        <v>ACCT 310</v>
      </c>
      <c r="U10" s="11" t="str">
        <f>IF($T$7="ACCT","Intermediate I",IF($T$7="FIN","Anal of Fin Statmnts",IF($T$7="MGT","Tech &amp; Innovation",IF($T$7="MIS","COBOL I",IF($T$7="MKT","Consumer Behvr","ERROR")))))</f>
        <v>Intermediate I</v>
      </c>
      <c r="X10" s="28"/>
      <c r="Y10" s="1"/>
      <c r="Z10" s="28"/>
      <c r="AA10" s="1"/>
      <c r="AB10" s="41" t="str">
        <f aca="true" t="shared" si="0" ref="AB10:AB16">IF(OR(Z10="U",OR(Z10="S",OR(Z10="A",OR(Z10="B",OR(Z10="C",OR(Z10="D",OR(Z10="F"))))))),3," ")</f>
        <v> </v>
      </c>
      <c r="AC10" s="1"/>
      <c r="AD10" s="4" t="str">
        <f aca="true" t="shared" si="1" ref="AD10:AD16">+IF(Z10="A",AB10*4,IF(Z10="B",AB10*3,IF(Z10="C",AB10*2,IF(Z10="D",AB10*1,IF(Z10="F",0," ")))))</f>
        <v> </v>
      </c>
    </row>
    <row r="11" spans="3:30" ht="12.75">
      <c r="C11" s="3" t="s">
        <v>1</v>
      </c>
      <c r="D11" s="3"/>
      <c r="E11" s="3"/>
      <c r="F11" s="3"/>
      <c r="H11" s="28"/>
      <c r="I11" s="1"/>
      <c r="J11" s="28"/>
      <c r="K11" s="1"/>
      <c r="L11" s="41" t="str">
        <f>IF(OR(J11="U",OR(J11="S",OR(J11="A",OR(J11="B",OR(J11="C",OR(J11="D",OR(J11="F"))))))),3," ")</f>
        <v> </v>
      </c>
      <c r="M11" s="1"/>
      <c r="N11" s="4" t="str">
        <f>+IF(J11="A",L11*4,IF(J11="B",L11*3,IF(J11="C",L11*2,IF(J11="D",L11*1,IF(J11="F",0," ")))))</f>
        <v> </v>
      </c>
      <c r="O11" s="14"/>
      <c r="Q11" s="2" t="str">
        <f>IF($T$7="ACCT","ACCT 311",IF($T$7="FIN","BADM 331",IF($T$7="MGT","BADM 436",IF($T$7="MIS","CIS 331",IF($T$7="MKT","BADM 481","ERROR")))))</f>
        <v>ACCT 311</v>
      </c>
      <c r="U11" s="11" t="str">
        <f>IF($T$7="ACCT","Intermediate II",IF($T$7="FIN","Fin Technology",IF($T$7="MGT","Entrepreneurship",IF($T$7="MIS","COBOL II",IF($T$7="MKT","Promotional Mgt","ERROR")))))</f>
        <v>Intermediate II</v>
      </c>
      <c r="X11" s="28"/>
      <c r="Y11" s="1"/>
      <c r="Z11" s="28"/>
      <c r="AA11" s="1"/>
      <c r="AB11" s="41" t="str">
        <f t="shared" si="0"/>
        <v> </v>
      </c>
      <c r="AC11" s="1"/>
      <c r="AD11" s="4" t="str">
        <f t="shared" si="1"/>
        <v> </v>
      </c>
    </row>
    <row r="12" spans="3:30" ht="12.75">
      <c r="C12" s="16" t="s">
        <v>6</v>
      </c>
      <c r="D12" s="16"/>
      <c r="E12" s="16"/>
      <c r="F12" s="16"/>
      <c r="H12" s="28"/>
      <c r="I12" s="1"/>
      <c r="J12" s="28"/>
      <c r="K12" s="1"/>
      <c r="L12" s="41" t="str">
        <f>IF(OR(J12="U",OR(J12="S",OR(J12="A",OR(J12="B",OR(J12="C",OR(J12="D",OR(J12="F"))))))),3," ")</f>
        <v> </v>
      </c>
      <c r="M12" s="1"/>
      <c r="N12" s="4" t="str">
        <f>+IF(J12="A",L12*4,IF(J12="B",L12*3,IF(J12="C",L12*2,IF(J12="D",L12*1,IF(J12="F",0," ")))))</f>
        <v> </v>
      </c>
      <c r="O12" s="14"/>
      <c r="Q12" s="2" t="str">
        <f>IF($T$7="ACCT","ACCT 320",IF($T$7="FIN","BADM 411",IF($T$7="MGT","BADM 460",IF($T$7="MIS","CIS 484",IF($T$7="MKT","BADM 474","ERROR")))))</f>
        <v>ACCT 320</v>
      </c>
      <c r="U12" s="11" t="str">
        <f>IF($T$7="ACCT","Cost",IF($T$7="FIN","Investments",IF($T$7="MGT","HRM",IF($T$7="MIS","Database Mgt Sys",IF($T$7="MKT","Personal Selling","ERROR")))))</f>
        <v>Cost</v>
      </c>
      <c r="X12" s="28"/>
      <c r="Y12" s="1"/>
      <c r="Z12" s="28"/>
      <c r="AA12" s="1"/>
      <c r="AB12" s="41" t="str">
        <f t="shared" si="0"/>
        <v> </v>
      </c>
      <c r="AC12" s="1"/>
      <c r="AD12" s="4" t="str">
        <f t="shared" si="1"/>
        <v> </v>
      </c>
    </row>
    <row r="13" spans="2:30" ht="12.75">
      <c r="B13" s="15" t="s">
        <v>79</v>
      </c>
      <c r="H13" s="1"/>
      <c r="I13" s="1"/>
      <c r="J13" s="1"/>
      <c r="K13" s="1"/>
      <c r="L13" s="1"/>
      <c r="M13" s="1"/>
      <c r="N13" s="1"/>
      <c r="O13" s="14"/>
      <c r="Q13" s="2" t="str">
        <f>IF(NOT(ISBLANK(R13))," ",IF($T$7="ACCT","ACCT 360",IF($T$7="FIN","BADM 415",IF($T$7="MGT","BADM 464",IF($T$7="MIS","CIS/CSC ELECT",IF($T$7="MKT","BADM 476","ERROR"))))))</f>
        <v>ACCT 360</v>
      </c>
      <c r="R13" s="29"/>
      <c r="U13" s="11" t="str">
        <f>IF($T$7="ACCT","Acct Systems",IF($T$7="FIN","Financial Insitutions",IF($T$7="MGT","Org Behavior",IF($T$7="MIS","(300/400 level)",IF($T$7="MKT","Mktng Research","ERROR")))))</f>
        <v>Acct Systems</v>
      </c>
      <c r="X13" s="28"/>
      <c r="Y13" s="1"/>
      <c r="Z13" s="28"/>
      <c r="AA13" s="1"/>
      <c r="AB13" s="41" t="str">
        <f t="shared" si="0"/>
        <v> </v>
      </c>
      <c r="AC13" s="1"/>
      <c r="AD13" s="4" t="str">
        <f t="shared" si="1"/>
        <v> </v>
      </c>
    </row>
    <row r="14" spans="3:30" ht="12.75">
      <c r="C14" s="38" t="s">
        <v>87</v>
      </c>
      <c r="D14" s="3"/>
      <c r="E14" s="39" t="s">
        <v>94</v>
      </c>
      <c r="F14" s="3"/>
      <c r="H14" s="28"/>
      <c r="I14" s="1"/>
      <c r="J14" s="28"/>
      <c r="K14" s="1"/>
      <c r="L14" s="41" t="str">
        <f>IF(OR(J14="U",OR(J14="S",OR(J14="A",OR(J14="B",OR(J14="C",OR(J14="D",OR(J14="F"))))))),3," ")</f>
        <v> </v>
      </c>
      <c r="M14" s="1"/>
      <c r="N14" s="4" t="str">
        <f>+IF(J14="A",L14*4,IF(J14="B",L14*3,IF(J14="C",L14*2,IF(J14="D",L14*1,IF(J14="F",0," ")))))</f>
        <v> </v>
      </c>
      <c r="O14" s="14"/>
      <c r="Q14" s="2" t="str">
        <f>IF(NOT(ISBLANK(R14))," ",IF($T$7="ACCT","ACCT 430",IF($T$7="FIN","BADM 416",IF($T$7="MGT","BADM 468",IF($T$7="MIS","CIS/CSC ELECT",IF($T$7="MKT","* ELECTIVE","ERROR"))))))</f>
        <v>ACCT 430</v>
      </c>
      <c r="R14" s="29"/>
      <c r="U14" s="11" t="str">
        <f>IF($T$7="ACCT","Income Tax",IF($T$7="FIN","Comm Bank Mgt",IF($T$7="MGT","International Mgt",IF($T$7="MIS","(300/400 level)",IF($T$7="MKT"," ","ERROR")))))</f>
        <v>Income Tax</v>
      </c>
      <c r="X14" s="28"/>
      <c r="Y14" s="1"/>
      <c r="Z14" s="28"/>
      <c r="AA14" s="1"/>
      <c r="AB14" s="41" t="str">
        <f t="shared" si="0"/>
        <v> </v>
      </c>
      <c r="AC14" s="1"/>
      <c r="AD14" s="4" t="str">
        <f t="shared" si="1"/>
        <v> </v>
      </c>
    </row>
    <row r="15" spans="2:30" ht="12.75">
      <c r="B15" s="15" t="s">
        <v>80</v>
      </c>
      <c r="H15" s="1"/>
      <c r="I15" s="1"/>
      <c r="J15" s="1"/>
      <c r="K15" s="1"/>
      <c r="L15" s="1"/>
      <c r="M15" s="1"/>
      <c r="N15" s="1"/>
      <c r="O15" s="17"/>
      <c r="Q15" s="2" t="str">
        <f>IF(NOT(ISBLANK(R15))," ",IF($T$7="ACCT","ACCT 431",IF($T$7="FIN","BADM 418",IF($T$7="MGT","CIS 384",IF($T$7="MIS","CIS/CSC ELECT",IF($T$7="MKT","* ELECTIVE","ERROR"))))))</f>
        <v>ACCT 431</v>
      </c>
      <c r="R15" s="29"/>
      <c r="U15" s="11" t="str">
        <f>IF($T$7="ACCT","Adv Income Tax",IF($T$7="FIN","Fin Futures &amp; Opts",IF($T$7="MGT","DSS",IF($T$7="MIS","(300/400 level) ",IF($T$7="MKT"," ","ERROR")))))</f>
        <v>Adv Income Tax</v>
      </c>
      <c r="X15" s="28"/>
      <c r="Y15" s="1"/>
      <c r="Z15" s="28"/>
      <c r="AA15" s="1"/>
      <c r="AB15" s="41" t="str">
        <f t="shared" si="0"/>
        <v> </v>
      </c>
      <c r="AC15" s="1"/>
      <c r="AD15" s="4" t="str">
        <f t="shared" si="1"/>
        <v> </v>
      </c>
    </row>
    <row r="16" spans="3:30" ht="12.75">
      <c r="C16" s="3" t="s">
        <v>7</v>
      </c>
      <c r="D16" s="3"/>
      <c r="E16" s="3"/>
      <c r="F16" s="18" t="s">
        <v>77</v>
      </c>
      <c r="H16" s="28"/>
      <c r="I16" s="1"/>
      <c r="J16" s="28"/>
      <c r="K16" s="1"/>
      <c r="L16" s="41" t="str">
        <f>IF(OR(J16="U",OR(J16="S",OR(J16="A",OR(J16="B",OR(J16="C",OR(J16="D",OR(J16="F"))))))),3," ")</f>
        <v> </v>
      </c>
      <c r="M16" s="1"/>
      <c r="N16" s="4" t="str">
        <f>+IF(J16="A",L16*4,IF(J16="B",L16*3,IF(J16="C",L16*2,IF(J16="D",L16*1,IF(J16="F",0," ")))))</f>
        <v> </v>
      </c>
      <c r="O16" s="14"/>
      <c r="Q16" s="2" t="str">
        <f>IF(NOT(ISBLANK(R16))," ",IF($T$7="ACCT","ACCT 450",IF($T$7="FIN","BADM 419",IF($T$7="MGT","* ELECTIVE",IF($T$7="MIS","* ELECTIVE",IF($T$7="MKT","* ELECTIVE","ERROR"))))))</f>
        <v>ACCT 450</v>
      </c>
      <c r="R16" s="29"/>
      <c r="U16" s="11" t="str">
        <f>IF($T$7="ACCT","Auditing",IF($T$7="FIN","Invstmnt Real Estate ",IF($T$7="MGT"," ",IF($T$7="MIS"," ",IF($T$7="MKT"," ","ERROR")))))</f>
        <v>Auditing</v>
      </c>
      <c r="X16" s="28"/>
      <c r="Y16" s="1"/>
      <c r="Z16" s="28"/>
      <c r="AA16" s="1"/>
      <c r="AB16" s="41" t="str">
        <f t="shared" si="0"/>
        <v> </v>
      </c>
      <c r="AC16" s="1"/>
      <c r="AD16" s="4" t="str">
        <f t="shared" si="1"/>
        <v> </v>
      </c>
    </row>
    <row r="17" spans="3:19" ht="12.75">
      <c r="C17" s="26"/>
      <c r="D17" s="3"/>
      <c r="E17" s="3"/>
      <c r="F17" s="16"/>
      <c r="H17" s="28"/>
      <c r="I17" s="1"/>
      <c r="J17" s="28"/>
      <c r="K17" s="1"/>
      <c r="L17" s="41" t="str">
        <f>IF(OR(J17="U",OR(J17="S",OR(J17="A",OR(J17="B",OR(J17="C",OR(J17="D",OR(J17="F"))))))),3," ")</f>
        <v> </v>
      </c>
      <c r="M17" s="1"/>
      <c r="N17" s="4" t="str">
        <f>+IF(J17="A",L17*4,IF(J17="B",L17*3,IF(J17="C",L17*2,IF(J17="D",L17*1,IF(J17="F",0," ")))))</f>
        <v> </v>
      </c>
      <c r="O17" s="14"/>
      <c r="Q17" s="11" t="str">
        <f>IF($T$7="MKT","* (electronic publishing, computer graphics, and multimedia encouraged)",IF(OR($T$7="FIN",$T$7="ACCT")," ","* (Internship encouraged, &lt;= 8 credits)"))</f>
        <v> </v>
      </c>
      <c r="S17" s="11"/>
    </row>
    <row r="18" spans="2:19" ht="12.75">
      <c r="B18" s="15" t="s">
        <v>93</v>
      </c>
      <c r="H18" s="1"/>
      <c r="I18" s="1"/>
      <c r="J18" s="1"/>
      <c r="K18" s="1"/>
      <c r="L18" s="1"/>
      <c r="M18" s="1"/>
      <c r="N18" s="1"/>
      <c r="O18" s="14"/>
      <c r="Q18" s="11" t="str">
        <f>IF($T$7="MIS","* (ELECTIVE must be &gt;= 3 cr. hrs. from ACCT / BADM / CIS / CSC / ECON / OED)",IF(OR($T$7="MGT",$T$7="MKT"),"* (ELECTIVE must be &gt;= 3 cr.hrs. from ACCT / BADM / CIS / CSC  / OED)"," "))</f>
        <v> </v>
      </c>
      <c r="S18" s="11"/>
    </row>
    <row r="19" spans="3:30" ht="12.75">
      <c r="C19" s="26"/>
      <c r="D19" s="3"/>
      <c r="E19" s="3"/>
      <c r="F19" s="3"/>
      <c r="H19" s="28"/>
      <c r="I19" s="1"/>
      <c r="J19" s="28"/>
      <c r="K19" s="1"/>
      <c r="L19" s="41" t="str">
        <f>IF(OR(J19="U",OR(J19="S",OR(J19="A",OR(J19="B",OR(J19="C",OR(J19="D",OR(J19="F"))))))),3," ")</f>
        <v> </v>
      </c>
      <c r="M19" s="1"/>
      <c r="N19" s="4" t="str">
        <f>+IF(J19="A",L19*4,IF(J19="B",L19*3,IF(J19="C",L19*2,IF(J19="D",L19*1,IF(J19="F",0," ")))))</f>
        <v> </v>
      </c>
      <c r="O19" s="14"/>
      <c r="Q19" s="11"/>
      <c r="S19" s="11"/>
      <c r="Z19" s="10" t="str">
        <f>IF($T$7="ACCT","Total Earned ACCT Major:",IF($T$7="FIN","Total Earned FIN Major:",IF($T$7="MGT","Total Earned MGT Major:",IF($T$7="MIS","Total Earned MIS Major:",IF($T$7="MKT","Total Earned MKT Major:","ERROR")))))</f>
        <v>Total Earned ACCT Major:</v>
      </c>
      <c r="AB19" s="30">
        <f>SUM(AB10:AB16)-DSUM(DATA5,"CrHrs",Sheet2!B1:B3)</f>
        <v>0</v>
      </c>
      <c r="AD19" s="19" t="s">
        <v>44</v>
      </c>
    </row>
    <row r="20" spans="3:15" ht="12.75">
      <c r="C20" s="26"/>
      <c r="D20" s="3"/>
      <c r="E20" s="3"/>
      <c r="F20" s="3"/>
      <c r="H20" s="28"/>
      <c r="I20" s="1"/>
      <c r="J20" s="28"/>
      <c r="K20" s="1"/>
      <c r="L20" s="41" t="str">
        <f>IF(OR(J20="U",OR(J20="S",OR(J20="A",OR(J20="B",OR(J20="C",OR(J20="D",OR(J20="F"))))))),3," ")</f>
        <v> </v>
      </c>
      <c r="M20" s="1"/>
      <c r="N20" s="4" t="str">
        <f>+IF(J20="A",L20*4,IF(J20="B",L20*3,IF(J20="C",L20*2,IF(J20="D",L20*1,IF(J20="F",0," ")))))</f>
        <v> </v>
      </c>
      <c r="O20" s="14"/>
    </row>
    <row r="21" spans="2:30" ht="12.75">
      <c r="B21" s="15" t="s">
        <v>81</v>
      </c>
      <c r="H21" s="5"/>
      <c r="I21" s="12"/>
      <c r="J21" s="5"/>
      <c r="K21" s="12"/>
      <c r="L21" s="5"/>
      <c r="M21" s="13"/>
      <c r="N21" s="5"/>
      <c r="O21" s="14"/>
      <c r="P21" s="9" t="s">
        <v>71</v>
      </c>
      <c r="X21" s="5" t="s">
        <v>2</v>
      </c>
      <c r="Y21" s="12"/>
      <c r="Z21" s="5" t="s">
        <v>3</v>
      </c>
      <c r="AA21" s="12"/>
      <c r="AB21" s="5" t="s">
        <v>5</v>
      </c>
      <c r="AC21" s="13"/>
      <c r="AD21" s="5" t="s">
        <v>4</v>
      </c>
    </row>
    <row r="22" spans="3:30" ht="12.75">
      <c r="C22" s="3" t="s">
        <v>8</v>
      </c>
      <c r="D22" s="3"/>
      <c r="E22" s="3"/>
      <c r="F22" s="3"/>
      <c r="H22" s="28"/>
      <c r="I22" s="1"/>
      <c r="J22" s="28"/>
      <c r="K22" s="1"/>
      <c r="L22" s="41" t="str">
        <f>IF(OR(J22="U",OR(J22="S",OR(J22="A",OR(J22="B",OR(J22="C",OR(J22="D",OR(J22="F"))))))),3," ")</f>
        <v> </v>
      </c>
      <c r="M22" s="1"/>
      <c r="N22" s="4" t="str">
        <f>+IF(J22="A",L22*4,IF(J22="B",L22*3,IF(J22="C",L22*2,IF(J22="D",L22*1,IF(J22="F",0," ")))))</f>
        <v> </v>
      </c>
      <c r="O22" s="14"/>
      <c r="Q22" s="2" t="s">
        <v>13</v>
      </c>
      <c r="U22" s="11" t="s">
        <v>48</v>
      </c>
      <c r="X22" s="28"/>
      <c r="Y22" s="1"/>
      <c r="Z22" s="28"/>
      <c r="AA22" s="1"/>
      <c r="AB22" s="41" t="str">
        <f>IF(OR(Z22="U",OR(Z22="S",OR(Z22="A",OR(Z22="B",OR(Z22="C",OR(Z22="D",OR(Z22="F"))))))),4," ")</f>
        <v> </v>
      </c>
      <c r="AC22" s="1"/>
      <c r="AD22" s="4" t="str">
        <f aca="true" t="shared" si="2" ref="AD22:AD40">+IF(Z22="A",AB22*4,IF(Z22="B",AB22*3,IF(Z22="C",AB22*2,IF(Z22="D",AB22*1,IF(Z22="F",0," ")))))</f>
        <v> </v>
      </c>
    </row>
    <row r="23" spans="2:30" ht="12.75">
      <c r="B23" s="15" t="s">
        <v>82</v>
      </c>
      <c r="F23" s="31"/>
      <c r="H23" s="1"/>
      <c r="I23" s="1"/>
      <c r="J23" s="1"/>
      <c r="K23" s="1"/>
      <c r="L23" s="1"/>
      <c r="M23" s="1"/>
      <c r="N23" s="1"/>
      <c r="O23" s="14"/>
      <c r="Q23" s="2" t="s">
        <v>14</v>
      </c>
      <c r="U23" s="11" t="str">
        <f>IF($T$7="MKT","Comp Appl, PC-SAS",IF($T$7="FIN","Adv App Excel","Comp Appl"))</f>
        <v>Comp Appl</v>
      </c>
      <c r="X23" s="28"/>
      <c r="Y23" s="1"/>
      <c r="Z23" s="28"/>
      <c r="AA23" s="1"/>
      <c r="AB23" s="41" t="str">
        <f>IF(OR(Z23="U",OR(Z23="S",OR(Z23="A",OR(Z23="B",OR(Z23="C",OR(Z23="D",OR(Z23="F"))))))),1," ")</f>
        <v> </v>
      </c>
      <c r="AC23" s="1"/>
      <c r="AD23" s="4" t="str">
        <f t="shared" si="2"/>
        <v> </v>
      </c>
    </row>
    <row r="24" spans="3:30" ht="12.75">
      <c r="C24" s="26"/>
      <c r="D24" s="3"/>
      <c r="E24" s="3"/>
      <c r="F24" s="3"/>
      <c r="H24" s="28"/>
      <c r="I24" s="1"/>
      <c r="J24" s="28"/>
      <c r="K24" s="1"/>
      <c r="L24" s="35" t="str">
        <f>IF(OR(J24="U",OR(J24="S",OR(J24="A",OR(J24="B",OR(J24="C",OR(J24="D",OR(J24="F"))))))),3," ")</f>
        <v> </v>
      </c>
      <c r="M24" s="1"/>
      <c r="N24" s="4" t="str">
        <f>+IF(J24="A",L24*4,IF(J24="B",L24*3,IF(J24="C",L24*2,IF(J24="D",L24*1,IF(J24="F",0," ")))))</f>
        <v> </v>
      </c>
      <c r="O24" s="14"/>
      <c r="Q24" s="2" t="s">
        <v>14</v>
      </c>
      <c r="U24" s="11" t="s">
        <v>20</v>
      </c>
      <c r="X24" s="28"/>
      <c r="Y24" s="1"/>
      <c r="Z24" s="28"/>
      <c r="AA24" s="1"/>
      <c r="AB24" s="41" t="str">
        <f>IF(OR(Z24="U",OR(Z24="S",OR(Z24="A",OR(Z24="B",OR(Z24="C",OR(Z24="D",OR(Z24="F"))))))),1," ")</f>
        <v> </v>
      </c>
      <c r="AC24" s="1"/>
      <c r="AD24" s="4" t="str">
        <f t="shared" si="2"/>
        <v> </v>
      </c>
    </row>
    <row r="25" spans="3:30" ht="12.75">
      <c r="C25" s="26"/>
      <c r="D25" s="3"/>
      <c r="E25" s="3"/>
      <c r="F25" s="16"/>
      <c r="H25" s="28"/>
      <c r="I25" s="1"/>
      <c r="J25" s="28"/>
      <c r="K25" s="1"/>
      <c r="L25" s="35" t="str">
        <f>IF(OR(J25="U",OR(J25="S",OR(J25="A",OR(J25="B",OR(J25="C",OR(J25="D",OR(J25="F"))))))),3," ")</f>
        <v> </v>
      </c>
      <c r="M25" s="1"/>
      <c r="N25" s="4" t="str">
        <f>+IF(J25="A",L25*4,IF(J25="B",L25*3,IF(J25="C",L25*2,IF(J25="D",L25*1,IF(J25="F",0," ")))))</f>
        <v> </v>
      </c>
      <c r="O25" s="14"/>
      <c r="Q25" s="2" t="s">
        <v>14</v>
      </c>
      <c r="U25" s="11" t="s">
        <v>20</v>
      </c>
      <c r="X25" s="28"/>
      <c r="Y25" s="1"/>
      <c r="Z25" s="28"/>
      <c r="AA25" s="1"/>
      <c r="AB25" s="41" t="str">
        <f>IF(OR(Z25="U",OR(Z25="S",OR(Z25="A",OR(Z25="B",OR(Z25="C",OR(Z25="D",OR(Z25="F"))))))),1," ")</f>
        <v> </v>
      </c>
      <c r="AC25" s="1"/>
      <c r="AD25" s="4" t="str">
        <f t="shared" si="2"/>
        <v> </v>
      </c>
    </row>
    <row r="26" spans="2:30" ht="12.75">
      <c r="B26" s="15" t="s">
        <v>83</v>
      </c>
      <c r="H26" s="1"/>
      <c r="I26" s="1"/>
      <c r="J26" s="1"/>
      <c r="K26" s="1"/>
      <c r="L26" s="1"/>
      <c r="M26" s="1"/>
      <c r="N26" s="1"/>
      <c r="O26" s="14"/>
      <c r="Q26" s="2" t="s">
        <v>15</v>
      </c>
      <c r="U26" s="11" t="s">
        <v>21</v>
      </c>
      <c r="X26" s="28"/>
      <c r="Y26" s="1"/>
      <c r="Z26" s="28"/>
      <c r="AA26" s="1"/>
      <c r="AB26" s="41" t="str">
        <f aca="true" t="shared" si="3" ref="AB26:AB40">IF(OR(Z26="U",OR(Z26="S",OR(Z26="A",OR(Z26="B",OR(Z26="C",OR(Z26="D",OR(Z26="F"))))))),3," ")</f>
        <v> </v>
      </c>
      <c r="AC26" s="1"/>
      <c r="AD26" s="4" t="str">
        <f t="shared" si="2"/>
        <v> </v>
      </c>
    </row>
    <row r="27" spans="3:30" ht="12.75">
      <c r="C27" s="3" t="s">
        <v>10</v>
      </c>
      <c r="D27" s="3"/>
      <c r="E27" s="3"/>
      <c r="F27" s="3"/>
      <c r="H27" s="28"/>
      <c r="I27" s="1"/>
      <c r="J27" s="28"/>
      <c r="K27" s="1"/>
      <c r="L27" s="41" t="str">
        <f>IF(OR(J27="U",OR(J27="S",OR(J27="A",OR(J27="B",OR(J27="C",OR(J27="D",OR(J27="F"))))))),3," ")</f>
        <v> </v>
      </c>
      <c r="M27" s="1"/>
      <c r="N27" s="4" t="str">
        <f>+IF(J27="A",L27*4,IF(J27="B",L27*3,IF(J27="C",L27*2,IF(J27="D",L27*1,IF(J27="F",0," ")))))</f>
        <v> </v>
      </c>
      <c r="O27" s="14"/>
      <c r="Q27" s="2" t="s">
        <v>16</v>
      </c>
      <c r="U27" s="11" t="s">
        <v>22</v>
      </c>
      <c r="X27" s="28"/>
      <c r="Y27" s="1"/>
      <c r="Z27" s="28"/>
      <c r="AA27" s="1"/>
      <c r="AB27" s="41" t="str">
        <f t="shared" si="3"/>
        <v> </v>
      </c>
      <c r="AC27" s="1"/>
      <c r="AD27" s="4" t="str">
        <f t="shared" si="2"/>
        <v> </v>
      </c>
    </row>
    <row r="28" spans="3:32" ht="12.75">
      <c r="C28" s="16" t="s">
        <v>58</v>
      </c>
      <c r="D28" s="16"/>
      <c r="E28" s="16"/>
      <c r="F28" s="16"/>
      <c r="H28" s="28"/>
      <c r="I28" s="1"/>
      <c r="J28" s="28"/>
      <c r="K28" s="1"/>
      <c r="L28" s="41" t="str">
        <f>IF(OR(J28="U",OR(J28="S",OR(J28="A",OR(J28="B",OR(J28="C",OR(J28="D",OR(J28="F"))))))),3," ")</f>
        <v> </v>
      </c>
      <c r="M28" s="1"/>
      <c r="N28" s="4" t="str">
        <f>+IF(J28="A",L28*4,IF(J28="B",L28*3,IF(J28="C",L28*2,IF(J28="D",L28*1,IF(J28="F",0," ")))))</f>
        <v> </v>
      </c>
      <c r="O28" s="14"/>
      <c r="Q28" s="2" t="s">
        <v>17</v>
      </c>
      <c r="U28" s="11" t="s">
        <v>42</v>
      </c>
      <c r="X28" s="28"/>
      <c r="Y28" s="1"/>
      <c r="Z28" s="28"/>
      <c r="AA28" s="1"/>
      <c r="AB28" s="41"/>
      <c r="AC28" s="1"/>
      <c r="AD28" s="4"/>
      <c r="AF28"/>
    </row>
    <row r="29" spans="2:30" ht="12.75">
      <c r="B29" s="15" t="s">
        <v>85</v>
      </c>
      <c r="H29" s="1"/>
      <c r="I29" s="1"/>
      <c r="J29" s="1"/>
      <c r="K29" s="1"/>
      <c r="L29" s="1"/>
      <c r="M29" s="1"/>
      <c r="N29" s="1"/>
      <c r="O29" s="14"/>
      <c r="Q29" s="2" t="s">
        <v>18</v>
      </c>
      <c r="U29" s="11" t="s">
        <v>23</v>
      </c>
      <c r="X29" s="28"/>
      <c r="Y29" s="1"/>
      <c r="Z29" s="28"/>
      <c r="AA29" s="1"/>
      <c r="AB29" s="41" t="str">
        <f t="shared" si="3"/>
        <v> </v>
      </c>
      <c r="AC29" s="1"/>
      <c r="AD29" s="4" t="str">
        <f t="shared" si="2"/>
        <v> </v>
      </c>
    </row>
    <row r="30" spans="3:30" ht="12.75">
      <c r="C30" s="26"/>
      <c r="D30" s="3"/>
      <c r="E30" s="3"/>
      <c r="F30" s="3"/>
      <c r="H30" s="28"/>
      <c r="I30" s="1"/>
      <c r="J30" s="28"/>
      <c r="K30" s="1"/>
      <c r="L30" s="41" t="str">
        <f>IF(OR(J30="U",OR(J30="S",OR(J30="A",OR(J30="B",OR(J30="C",OR(J30="D",OR(J30="F"))))))),3," ")</f>
        <v> </v>
      </c>
      <c r="M30" s="1"/>
      <c r="N30" s="4" t="str">
        <f>+IF(J30="A",L30*4,IF(J30="B",L30*3,IF(J30="C",L30*2,IF(J30="D",L30*1,IF(J30="F",0," ")))))</f>
        <v> </v>
      </c>
      <c r="O30" s="14"/>
      <c r="Q30" s="2" t="s">
        <v>19</v>
      </c>
      <c r="U30" s="11" t="s">
        <v>24</v>
      </c>
      <c r="X30" s="28"/>
      <c r="Y30" s="1"/>
      <c r="Z30" s="28"/>
      <c r="AA30" s="1"/>
      <c r="AB30" s="41" t="str">
        <f t="shared" si="3"/>
        <v> </v>
      </c>
      <c r="AC30" s="1"/>
      <c r="AD30" s="4" t="str">
        <f t="shared" si="2"/>
        <v> </v>
      </c>
    </row>
    <row r="31" spans="2:30" ht="12.75">
      <c r="B31" s="15" t="s">
        <v>84</v>
      </c>
      <c r="H31" s="1"/>
      <c r="I31" s="1"/>
      <c r="J31" s="1"/>
      <c r="K31" s="1"/>
      <c r="L31" s="1"/>
      <c r="M31" s="1"/>
      <c r="N31" s="1"/>
      <c r="O31" s="14"/>
      <c r="Q31" s="2" t="s">
        <v>72</v>
      </c>
      <c r="U31" s="11" t="s">
        <v>25</v>
      </c>
      <c r="X31" s="28"/>
      <c r="Y31" s="1"/>
      <c r="Z31" s="28"/>
      <c r="AA31" s="1"/>
      <c r="AB31" s="41" t="str">
        <f t="shared" si="3"/>
        <v> </v>
      </c>
      <c r="AC31" s="1"/>
      <c r="AD31" s="4" t="str">
        <f t="shared" si="2"/>
        <v> </v>
      </c>
    </row>
    <row r="32" spans="3:30" ht="12.75">
      <c r="C32" s="3" t="s">
        <v>9</v>
      </c>
      <c r="D32" s="3"/>
      <c r="E32" s="3"/>
      <c r="F32" s="32"/>
      <c r="H32" s="28"/>
      <c r="I32" s="1"/>
      <c r="J32" s="28"/>
      <c r="K32" s="1"/>
      <c r="L32" s="41" t="str">
        <f>IF(OR(J32="U",OR(J32="S",OR(J32="A",OR(J32="B",OR(J32="C",OR(J32="D",OR(J32="F"))))))),1," ")</f>
        <v> </v>
      </c>
      <c r="M32" s="1"/>
      <c r="N32" s="4" t="str">
        <f>+IF(J32="A",L32*4,IF(J32="B",L32*3,IF(J32="C",L32*2,IF(J32="D",L32*1,IF(J32="F",0," ")))))</f>
        <v> </v>
      </c>
      <c r="O32" s="14"/>
      <c r="Q32" s="2" t="s">
        <v>62</v>
      </c>
      <c r="U32" s="11" t="s">
        <v>50</v>
      </c>
      <c r="X32" s="28"/>
      <c r="Y32" s="1"/>
      <c r="Z32" s="28"/>
      <c r="AA32" s="1"/>
      <c r="AB32" s="41" t="str">
        <f t="shared" si="3"/>
        <v> </v>
      </c>
      <c r="AC32" s="1"/>
      <c r="AD32" s="4" t="str">
        <f>+IF(Z32="A",AB32*4,IF(Z32="B",AB32*3,IF(Z32="C",AB32*2,IF(Z32="D",AB32*1,IF(Z32="F",0," ")))))</f>
        <v> </v>
      </c>
    </row>
    <row r="33" spans="3:30" ht="12.75">
      <c r="C33" s="3" t="s">
        <v>59</v>
      </c>
      <c r="D33" s="3"/>
      <c r="E33" s="3"/>
      <c r="F33" s="32"/>
      <c r="H33" s="28"/>
      <c r="I33" s="1"/>
      <c r="J33" s="28"/>
      <c r="K33" s="1"/>
      <c r="L33" s="41" t="str">
        <f>IF(OR(J33="U",OR(J33="S",OR(J33="A",OR(J33="B",OR(J33="C",OR(J33="D",OR(J33="F"))))))),1," ")</f>
        <v> </v>
      </c>
      <c r="M33" s="1"/>
      <c r="N33" s="4" t="str">
        <f>+IF(J33="A",L33*4,IF(J33="B",L33*3,IF(J33="C",L33*2,IF(J33="D",L33*1,IF(J33="F",0," ")))))</f>
        <v> </v>
      </c>
      <c r="O33" s="14"/>
      <c r="Q33" s="2" t="s">
        <v>63</v>
      </c>
      <c r="U33" s="11" t="s">
        <v>26</v>
      </c>
      <c r="X33" s="28"/>
      <c r="Y33" s="1"/>
      <c r="Z33" s="28"/>
      <c r="AA33" s="1"/>
      <c r="AB33" s="41" t="str">
        <f t="shared" si="3"/>
        <v> </v>
      </c>
      <c r="AC33" s="1"/>
      <c r="AD33" s="4" t="str">
        <f t="shared" si="2"/>
        <v> </v>
      </c>
    </row>
    <row r="34" spans="15:30" ht="12.75">
      <c r="O34" s="14"/>
      <c r="Q34" s="2" t="s">
        <v>101</v>
      </c>
      <c r="U34" s="11" t="s">
        <v>102</v>
      </c>
      <c r="X34" s="28"/>
      <c r="Y34" s="1"/>
      <c r="Z34" s="28"/>
      <c r="AA34" s="1"/>
      <c r="AB34" s="41" t="str">
        <f t="shared" si="3"/>
        <v> </v>
      </c>
      <c r="AC34" s="1"/>
      <c r="AD34" s="4" t="str">
        <f t="shared" si="2"/>
        <v> </v>
      </c>
    </row>
    <row r="35" spans="9:30" ht="12.75">
      <c r="I35" s="9"/>
      <c r="J35" s="10" t="s">
        <v>90</v>
      </c>
      <c r="K35" s="9"/>
      <c r="L35" s="30">
        <f>SUM(L11:L33)-DSUM(DATA3,"CrHrs",Sheet2!B1:B3)</f>
        <v>0</v>
      </c>
      <c r="N35" s="19" t="s">
        <v>75</v>
      </c>
      <c r="O35" s="14"/>
      <c r="Q35" s="2" t="s">
        <v>64</v>
      </c>
      <c r="U35" s="11" t="s">
        <v>27</v>
      </c>
      <c r="X35" s="28"/>
      <c r="Y35" s="1"/>
      <c r="Z35" s="28"/>
      <c r="AA35" s="1"/>
      <c r="AB35" s="41" t="str">
        <f t="shared" si="3"/>
        <v> </v>
      </c>
      <c r="AC35" s="1"/>
      <c r="AD35" s="4" t="str">
        <f t="shared" si="2"/>
        <v> </v>
      </c>
    </row>
    <row r="36" spans="14:30" ht="12.75">
      <c r="N36" s="19"/>
      <c r="O36" s="14"/>
      <c r="Q36" s="2" t="s">
        <v>65</v>
      </c>
      <c r="U36" s="11" t="s">
        <v>28</v>
      </c>
      <c r="X36" s="28"/>
      <c r="Y36" s="1"/>
      <c r="Z36" s="28"/>
      <c r="AA36" s="1"/>
      <c r="AB36" s="41" t="str">
        <f t="shared" si="3"/>
        <v> </v>
      </c>
      <c r="AC36" s="1"/>
      <c r="AD36" s="4" t="str">
        <f t="shared" si="2"/>
        <v> </v>
      </c>
    </row>
    <row r="37" spans="1:30" ht="12.75">
      <c r="A37" s="11"/>
      <c r="C37" s="37" t="str">
        <f>IF(OR($T$7="FIN",$T$7="ACCT"),"(Internship encouraged, &lt;= 8 credits)"," ")</f>
        <v>(Internship encouraged, &lt;= 8 credits)</v>
      </c>
      <c r="O37" s="14"/>
      <c r="Q37" s="2" t="s">
        <v>66</v>
      </c>
      <c r="U37" s="11" t="s">
        <v>49</v>
      </c>
      <c r="X37" s="28"/>
      <c r="Y37" s="1"/>
      <c r="Z37" s="28"/>
      <c r="AA37" s="1"/>
      <c r="AB37" s="41" t="str">
        <f t="shared" si="3"/>
        <v> </v>
      </c>
      <c r="AC37" s="1"/>
      <c r="AD37" s="4" t="str">
        <f t="shared" si="2"/>
        <v> </v>
      </c>
    </row>
    <row r="38" spans="1:30" ht="12.75">
      <c r="A38" s="9" t="s">
        <v>12</v>
      </c>
      <c r="H38" s="5" t="s">
        <v>2</v>
      </c>
      <c r="I38" s="12"/>
      <c r="J38" s="5" t="s">
        <v>3</v>
      </c>
      <c r="K38" s="12"/>
      <c r="L38" s="5" t="s">
        <v>5</v>
      </c>
      <c r="M38" s="13"/>
      <c r="N38" s="5" t="s">
        <v>4</v>
      </c>
      <c r="O38" s="14"/>
      <c r="Q38" s="2" t="s">
        <v>67</v>
      </c>
      <c r="U38" s="11" t="s">
        <v>29</v>
      </c>
      <c r="X38" s="28"/>
      <c r="Y38" s="1"/>
      <c r="Z38" s="28"/>
      <c r="AA38" s="1"/>
      <c r="AB38" s="41" t="str">
        <f t="shared" si="3"/>
        <v> </v>
      </c>
      <c r="AC38" s="1"/>
      <c r="AD38" s="4" t="str">
        <f t="shared" si="2"/>
        <v> </v>
      </c>
    </row>
    <row r="39" spans="2:30" ht="12.75">
      <c r="B39" s="20" t="s">
        <v>33</v>
      </c>
      <c r="C39" s="3"/>
      <c r="D39" s="26"/>
      <c r="E39" s="3"/>
      <c r="F39" s="3"/>
      <c r="H39" s="28"/>
      <c r="I39" s="1"/>
      <c r="J39" s="28"/>
      <c r="K39" s="1"/>
      <c r="L39" s="35" t="str">
        <f aca="true" t="shared" si="4" ref="L39:L48">IF(OR(J39="U",OR(J39="S",OR(J39="A",OR(J39="B",OR(J39="C",OR(J39="D",OR(J39="F"))))))),3," ")</f>
        <v> </v>
      </c>
      <c r="M39" s="1"/>
      <c r="N39" s="4" t="str">
        <f>+IF(J39="A",L39*4,IF(J39="B",L39*3,IF(J39="C",L39*2,IF(J39="D",L39*1,IF(J39="F",0," ")))))</f>
        <v> </v>
      </c>
      <c r="O39" s="14"/>
      <c r="Q39" s="2" t="s">
        <v>68</v>
      </c>
      <c r="U39" s="11" t="s">
        <v>30</v>
      </c>
      <c r="X39" s="28"/>
      <c r="Y39" s="1"/>
      <c r="Z39" s="28"/>
      <c r="AA39" s="1"/>
      <c r="AB39" s="41" t="str">
        <f t="shared" si="3"/>
        <v> </v>
      </c>
      <c r="AC39" s="1"/>
      <c r="AD39" s="4" t="str">
        <f t="shared" si="2"/>
        <v> </v>
      </c>
    </row>
    <row r="40" spans="2:30" ht="12.75">
      <c r="B40" s="20" t="s">
        <v>34</v>
      </c>
      <c r="C40" s="3"/>
      <c r="D40" s="26"/>
      <c r="E40" s="3"/>
      <c r="F40" s="3"/>
      <c r="H40" s="28"/>
      <c r="I40" s="1"/>
      <c r="J40" s="28"/>
      <c r="K40" s="1"/>
      <c r="L40" s="35" t="str">
        <f t="shared" si="4"/>
        <v> </v>
      </c>
      <c r="M40" s="1"/>
      <c r="N40" s="4" t="str">
        <f aca="true" t="shared" si="5" ref="N40:N48">+IF(J40="A",L40*4,IF(J40="B",L40*3,IF(J40="C",L40*2,IF(J40="D",L40*1,IF(J40="F",0," ")))))</f>
        <v> </v>
      </c>
      <c r="O40" s="14"/>
      <c r="Q40" s="2" t="s">
        <v>69</v>
      </c>
      <c r="U40" s="11" t="s">
        <v>31</v>
      </c>
      <c r="X40" s="28"/>
      <c r="Y40" s="1"/>
      <c r="Z40" s="28"/>
      <c r="AB40" s="41" t="str">
        <f t="shared" si="3"/>
        <v> </v>
      </c>
      <c r="AC40" s="1"/>
      <c r="AD40" s="4" t="str">
        <f t="shared" si="2"/>
        <v> </v>
      </c>
    </row>
    <row r="41" spans="2:15" ht="12.75">
      <c r="B41" s="20" t="s">
        <v>35</v>
      </c>
      <c r="C41" s="3"/>
      <c r="D41" s="26"/>
      <c r="E41" s="3"/>
      <c r="F41" s="3"/>
      <c r="H41" s="28"/>
      <c r="I41" s="1"/>
      <c r="J41" s="28"/>
      <c r="K41" s="1"/>
      <c r="L41" s="35" t="str">
        <f t="shared" si="4"/>
        <v> </v>
      </c>
      <c r="M41" s="1"/>
      <c r="N41" s="4" t="str">
        <f>+IF(J41="A",L41*4,IF(J41="B",L41*3,IF(J41="C",L41*2,IF(J41="D",L41*1,IF(J41="F",0," ")))))</f>
        <v> </v>
      </c>
      <c r="O41" s="14"/>
    </row>
    <row r="42" spans="2:30" ht="12.75">
      <c r="B42" s="20" t="s">
        <v>36</v>
      </c>
      <c r="C42" s="3"/>
      <c r="D42" s="26"/>
      <c r="E42" s="3"/>
      <c r="F42" s="3"/>
      <c r="H42" s="28"/>
      <c r="I42" s="1"/>
      <c r="J42" s="28"/>
      <c r="K42" s="1"/>
      <c r="L42" s="35" t="str">
        <f t="shared" si="4"/>
        <v> </v>
      </c>
      <c r="M42" s="1"/>
      <c r="N42" s="4" t="str">
        <f t="shared" si="5"/>
        <v> </v>
      </c>
      <c r="O42" s="14"/>
      <c r="Y42" s="9"/>
      <c r="Z42" s="10" t="s">
        <v>92</v>
      </c>
      <c r="AA42" s="9"/>
      <c r="AB42" s="30">
        <f>SUM(AB22:AB40)-DSUM(DATA6,"CrHrs",Sheet2!B1:B3)</f>
        <v>0</v>
      </c>
      <c r="AD42" s="19" t="s">
        <v>95</v>
      </c>
    </row>
    <row r="43" spans="2:17" ht="12.75">
      <c r="B43" s="20" t="s">
        <v>37</v>
      </c>
      <c r="C43" s="3"/>
      <c r="D43" s="26"/>
      <c r="E43" s="3"/>
      <c r="F43" s="3"/>
      <c r="H43" s="28"/>
      <c r="I43" s="1"/>
      <c r="J43" s="28"/>
      <c r="K43" s="1"/>
      <c r="L43" s="35" t="str">
        <f t="shared" si="4"/>
        <v> </v>
      </c>
      <c r="M43" s="1"/>
      <c r="N43" s="4" t="str">
        <f t="shared" si="5"/>
        <v> </v>
      </c>
      <c r="O43" s="14"/>
      <c r="Q43" s="11" t="s">
        <v>86</v>
      </c>
    </row>
    <row r="44" spans="2:17" ht="12.75">
      <c r="B44" s="20" t="s">
        <v>38</v>
      </c>
      <c r="C44" s="3"/>
      <c r="D44" s="26"/>
      <c r="E44" s="3"/>
      <c r="F44" s="3"/>
      <c r="H44" s="28"/>
      <c r="I44" s="1"/>
      <c r="J44" s="28"/>
      <c r="K44" s="1"/>
      <c r="L44" s="35" t="str">
        <f t="shared" si="4"/>
        <v> </v>
      </c>
      <c r="M44" s="1"/>
      <c r="N44" s="4" t="str">
        <f t="shared" si="5"/>
        <v> </v>
      </c>
      <c r="O44" s="14"/>
      <c r="Q44" s="37" t="s">
        <v>103</v>
      </c>
    </row>
    <row r="45" spans="2:17" ht="12.75">
      <c r="B45" s="20" t="s">
        <v>39</v>
      </c>
      <c r="C45" s="3"/>
      <c r="D45" s="26"/>
      <c r="E45" s="3"/>
      <c r="F45" s="3"/>
      <c r="H45" s="28"/>
      <c r="I45" s="1"/>
      <c r="J45" s="28"/>
      <c r="K45" s="1"/>
      <c r="L45" s="35" t="str">
        <f t="shared" si="4"/>
        <v> </v>
      </c>
      <c r="M45" s="1"/>
      <c r="N45" s="4" t="str">
        <f t="shared" si="5"/>
        <v> </v>
      </c>
      <c r="O45" s="14"/>
      <c r="Q45" s="11"/>
    </row>
    <row r="46" spans="2:25" ht="12.75">
      <c r="B46" s="20" t="s">
        <v>51</v>
      </c>
      <c r="C46" s="3"/>
      <c r="D46" s="26"/>
      <c r="E46" s="3"/>
      <c r="F46" s="3"/>
      <c r="H46" s="28"/>
      <c r="I46" s="1"/>
      <c r="J46" s="28"/>
      <c r="K46" s="1"/>
      <c r="L46" s="35" t="str">
        <f t="shared" si="4"/>
        <v> </v>
      </c>
      <c r="M46" s="1"/>
      <c r="N46" s="4" t="str">
        <f t="shared" si="5"/>
        <v> </v>
      </c>
      <c r="O46" s="14"/>
      <c r="T46" s="21">
        <f>L35</f>
        <v>0</v>
      </c>
      <c r="U46" s="22" t="s">
        <v>41</v>
      </c>
      <c r="Y46" s="2" t="s">
        <v>76</v>
      </c>
    </row>
    <row r="47" spans="2:25" ht="12.75">
      <c r="B47" s="20" t="s">
        <v>52</v>
      </c>
      <c r="C47" s="3"/>
      <c r="D47" s="26"/>
      <c r="E47" s="3"/>
      <c r="F47" s="3"/>
      <c r="H47" s="28"/>
      <c r="I47" s="1"/>
      <c r="J47" s="28"/>
      <c r="K47" s="1"/>
      <c r="L47" s="35" t="str">
        <f t="shared" si="4"/>
        <v> </v>
      </c>
      <c r="M47" s="1"/>
      <c r="N47" s="4" t="str">
        <f t="shared" si="5"/>
        <v> </v>
      </c>
      <c r="O47" s="14"/>
      <c r="T47" s="21">
        <f>L50</f>
        <v>0</v>
      </c>
      <c r="U47" s="22" t="s">
        <v>40</v>
      </c>
      <c r="Y47" s="2" t="s">
        <v>98</v>
      </c>
    </row>
    <row r="48" spans="2:25" ht="12.75">
      <c r="B48" s="20" t="s">
        <v>53</v>
      </c>
      <c r="C48" s="3"/>
      <c r="D48" s="26"/>
      <c r="E48" s="3"/>
      <c r="F48" s="3"/>
      <c r="H48" s="28"/>
      <c r="I48" s="1"/>
      <c r="J48" s="28"/>
      <c r="K48" s="1"/>
      <c r="L48" s="35" t="str">
        <f t="shared" si="4"/>
        <v> </v>
      </c>
      <c r="M48" s="1"/>
      <c r="N48" s="4" t="str">
        <f t="shared" si="5"/>
        <v> </v>
      </c>
      <c r="O48" s="14"/>
      <c r="T48" s="21">
        <f>AB19</f>
        <v>0</v>
      </c>
      <c r="U48" s="23" t="str">
        <f>IF($T$7="ACCT","Total ACCT Major",IF($T$7="FIN","Total FIN Major",IF($T$7="MGT","Total MGT Major",IF($T$7="MIS","Total MIS Major",IF($T$7="MKT","Total MKT Major","ERROR")))))</f>
        <v>Total ACCT Major</v>
      </c>
      <c r="Y48" s="2" t="s">
        <v>55</v>
      </c>
    </row>
    <row r="49" spans="9:25" ht="12.75">
      <c r="I49" s="9"/>
      <c r="O49" s="14"/>
      <c r="T49" s="24">
        <f>AB42</f>
        <v>0</v>
      </c>
      <c r="U49" s="22" t="s">
        <v>70</v>
      </c>
      <c r="Y49" s="2" t="s">
        <v>96</v>
      </c>
    </row>
    <row r="50" spans="10:25" ht="12.75">
      <c r="J50" s="10" t="s">
        <v>91</v>
      </c>
      <c r="K50" s="9"/>
      <c r="L50" s="30">
        <f>SUM(L39:L48)-DSUM(DATA4,"CrHrs",Sheet2!B1:B3)</f>
        <v>0</v>
      </c>
      <c r="N50" s="36" t="s">
        <v>97</v>
      </c>
      <c r="O50" s="14"/>
      <c r="T50" s="21">
        <f>SUM(T46:T49)</f>
        <v>0</v>
      </c>
      <c r="U50" s="22" t="s">
        <v>61</v>
      </c>
      <c r="Y50" s="2" t="s">
        <v>56</v>
      </c>
    </row>
    <row r="51" spans="15:21" ht="12.75">
      <c r="O51" s="14"/>
      <c r="T51" s="21">
        <f>SUM(L11:L33)+SUM(L39:L48)+SUM(AB10:AB16)+SUM(AB22:AB40)</f>
        <v>0</v>
      </c>
      <c r="U51" s="22" t="s">
        <v>88</v>
      </c>
    </row>
    <row r="52" spans="20:21" ht="12.75">
      <c r="T52" s="25">
        <f>IF(T50=0,0,(SUM(N11:N33)+SUM(N39:N48)+SUM(AD10:AD16)+SUM(AD22:AD40))/(T51-DSUM(DATA1,"CrHrs",Sheet2!A1:A3)-DSUM(DATA2,"CrHrs",Sheet2!A1:A3)))</f>
        <v>0</v>
      </c>
      <c r="U52" s="22" t="s">
        <v>45</v>
      </c>
    </row>
    <row r="53" ht="12.75">
      <c r="R53" s="11"/>
    </row>
  </sheetData>
  <sheetProtection sheet="1" objects="1" scenarios="1" selectLockedCells="1"/>
  <conditionalFormatting sqref="J32:J33 J22 J11:J12 J14 J16:J17 J19:J20 J27:J28 J24:J25 J30 Z10:Z16 J39:J48 Z22:Z40">
    <cfRule type="cellIs" priority="1" dxfId="2" operator="equal" stopIfTrue="1">
      <formula>"F"</formula>
    </cfRule>
    <cfRule type="cellIs" priority="2" dxfId="1" operator="equal" stopIfTrue="1">
      <formula>"U"</formula>
    </cfRule>
  </conditionalFormatting>
  <conditionalFormatting sqref="K11 M11:N11">
    <cfRule type="cellIs" priority="3" dxfId="0" operator="equal" stopIfTrue="1">
      <formula>"F"</formula>
    </cfRule>
  </conditionalFormatting>
  <printOptions/>
  <pageMargins left="0.25" right="0.25" top="0.75" bottom="0.25" header="0.5" footer="0.5"/>
  <pageSetup blackAndWhite="1"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B4" sqref="B4"/>
    </sheetView>
  </sheetViews>
  <sheetFormatPr defaultColWidth="9.140625" defaultRowHeight="12.75"/>
  <cols>
    <col min="1" max="16384" width="9.140625" style="2" customWidth="1"/>
  </cols>
  <sheetData>
    <row r="1" spans="1:2" ht="12.75">
      <c r="A1" s="1" t="s">
        <v>3</v>
      </c>
      <c r="B1" s="1" t="s">
        <v>3</v>
      </c>
    </row>
    <row r="2" spans="1:2" ht="12.75">
      <c r="A2" s="1" t="s">
        <v>73</v>
      </c>
      <c r="B2" s="1" t="s">
        <v>60</v>
      </c>
    </row>
    <row r="3" spans="1:2" ht="12.75">
      <c r="A3" s="1" t="s">
        <v>89</v>
      </c>
      <c r="B3" s="1" t="s">
        <v>89</v>
      </c>
    </row>
  </sheetData>
  <sheetProtection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Peak</dc:creator>
  <cp:keywords/>
  <dc:description/>
  <cp:lastModifiedBy>peakd</cp:lastModifiedBy>
  <cp:lastPrinted>2008-09-18T16:38:17Z</cp:lastPrinted>
  <dcterms:created xsi:type="dcterms:W3CDTF">2002-04-20T21:56:21Z</dcterms:created>
  <dcterms:modified xsi:type="dcterms:W3CDTF">2008-09-25T15:40:36Z</dcterms:modified>
  <cp:category/>
  <cp:version/>
  <cp:contentType/>
  <cp:contentStatus/>
</cp:coreProperties>
</file>